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Nová složka\"/>
    </mc:Choice>
  </mc:AlternateContent>
  <xr:revisionPtr revIDLastSave="0" documentId="13_ncr:1_{8F297C27-077F-4014-BA81-99040CF7321D}" xr6:coauthVersionLast="32" xr6:coauthVersionMax="32" xr10:uidLastSave="{00000000-0000-0000-0000-000000000000}"/>
  <bookViews>
    <workbookView xWindow="0" yWindow="0" windowWidth="21570" windowHeight="9465" xr2:uid="{00000000-000D-0000-FFFF-FFFF00000000}"/>
  </bookViews>
  <sheets>
    <sheet name="Muži" sheetId="1" r:id="rId1"/>
  </sheets>
  <calcPr calcId="179017"/>
</workbook>
</file>

<file path=xl/calcChain.xml><?xml version="1.0" encoding="utf-8"?>
<calcChain xmlns="http://schemas.openxmlformats.org/spreadsheetml/2006/main">
  <c r="H48" i="1" l="1"/>
  <c r="H41" i="1"/>
  <c r="L48" i="1"/>
  <c r="L47" i="1"/>
  <c r="H47" i="1"/>
  <c r="L46" i="1"/>
  <c r="H46" i="1"/>
  <c r="L45" i="1"/>
  <c r="H45" i="1"/>
  <c r="L44" i="1"/>
  <c r="H44" i="1"/>
  <c r="L43" i="1"/>
  <c r="H43" i="1"/>
  <c r="L20" i="1"/>
  <c r="H20" i="1"/>
  <c r="M20" i="1" s="1"/>
  <c r="L19" i="1"/>
  <c r="M19" i="1" s="1"/>
  <c r="N19" i="1" s="1"/>
  <c r="H19" i="1"/>
  <c r="L18" i="1"/>
  <c r="H18" i="1"/>
  <c r="L17" i="1"/>
  <c r="H17" i="1"/>
  <c r="L16" i="1"/>
  <c r="H16" i="1"/>
  <c r="L15" i="1"/>
  <c r="H15" i="1"/>
  <c r="L34" i="1"/>
  <c r="H34" i="1"/>
  <c r="L33" i="1"/>
  <c r="M33" i="1" s="1"/>
  <c r="N33" i="1" s="1"/>
  <c r="H33" i="1"/>
  <c r="L32" i="1"/>
  <c r="M32" i="1" s="1"/>
  <c r="N32" i="1" s="1"/>
  <c r="H32" i="1"/>
  <c r="L31" i="1"/>
  <c r="M31" i="1" s="1"/>
  <c r="N31" i="1" s="1"/>
  <c r="H31" i="1"/>
  <c r="L30" i="1"/>
  <c r="H30" i="1"/>
  <c r="L29" i="1"/>
  <c r="H29" i="1"/>
  <c r="L13" i="1"/>
  <c r="H13" i="1"/>
  <c r="L12" i="1"/>
  <c r="H12" i="1"/>
  <c r="L11" i="1"/>
  <c r="H11" i="1"/>
  <c r="L10" i="1"/>
  <c r="M10" i="1" s="1"/>
  <c r="N10" i="1" s="1"/>
  <c r="H10" i="1"/>
  <c r="L9" i="1"/>
  <c r="H9" i="1"/>
  <c r="L8" i="1"/>
  <c r="H8" i="1"/>
  <c r="L27" i="1"/>
  <c r="H27" i="1"/>
  <c r="L26" i="1"/>
  <c r="M26" i="1" s="1"/>
  <c r="N26" i="1" s="1"/>
  <c r="H26" i="1"/>
  <c r="L25" i="1"/>
  <c r="H25" i="1"/>
  <c r="L24" i="1"/>
  <c r="M24" i="1" s="1"/>
  <c r="N24" i="1" s="1"/>
  <c r="H24" i="1"/>
  <c r="L23" i="1"/>
  <c r="H23" i="1"/>
  <c r="M23" i="1" s="1"/>
  <c r="N23" i="1" s="1"/>
  <c r="L22" i="1"/>
  <c r="H22" i="1"/>
  <c r="L41" i="1"/>
  <c r="L40" i="1"/>
  <c r="H40" i="1"/>
  <c r="L39" i="1"/>
  <c r="H39" i="1"/>
  <c r="L38" i="1"/>
  <c r="H38" i="1"/>
  <c r="L37" i="1"/>
  <c r="H37" i="1"/>
  <c r="L36" i="1"/>
  <c r="H36" i="1"/>
  <c r="N20" i="1"/>
  <c r="M41" i="1"/>
  <c r="N41" i="1"/>
  <c r="M40" i="1" l="1"/>
  <c r="N40" i="1" s="1"/>
  <c r="M37" i="1"/>
  <c r="N37" i="1" s="1"/>
  <c r="M34" i="1"/>
  <c r="N34" i="1" s="1"/>
  <c r="M47" i="1"/>
  <c r="N47" i="1" s="1"/>
  <c r="M48" i="1"/>
  <c r="N48" i="1" s="1"/>
  <c r="M12" i="1"/>
  <c r="N12" i="1" s="1"/>
  <c r="M27" i="1"/>
  <c r="N27" i="1" s="1"/>
  <c r="M13" i="1"/>
  <c r="N13" i="1" s="1"/>
  <c r="M45" i="1"/>
  <c r="N45" i="1" s="1"/>
  <c r="M38" i="1"/>
  <c r="N38" i="1" s="1"/>
  <c r="M25" i="1"/>
  <c r="N25" i="1" s="1"/>
  <c r="M46" i="1"/>
  <c r="N46" i="1" s="1"/>
  <c r="M39" i="1"/>
  <c r="N39" i="1" s="1"/>
  <c r="M18" i="1"/>
  <c r="N18" i="1" s="1"/>
  <c r="M17" i="1"/>
  <c r="N17" i="1" s="1"/>
  <c r="M11" i="1"/>
  <c r="N11" i="1" s="1"/>
  <c r="M9" i="1"/>
  <c r="N9" i="1" s="1"/>
  <c r="M22" i="1"/>
  <c r="N22" i="1" s="1"/>
  <c r="M15" i="1"/>
  <c r="N15" i="1" s="1"/>
  <c r="M16" i="1"/>
  <c r="N16" i="1" s="1"/>
  <c r="M36" i="1"/>
  <c r="N36" i="1" s="1"/>
  <c r="M29" i="1"/>
  <c r="N29" i="1" s="1"/>
  <c r="M44" i="1"/>
  <c r="N44" i="1" s="1"/>
  <c r="M8" i="1"/>
  <c r="N8" i="1" s="1"/>
  <c r="M30" i="1"/>
  <c r="N30" i="1" s="1"/>
  <c r="M43" i="1"/>
  <c r="N43" i="1" s="1"/>
  <c r="N21" i="1" l="1"/>
  <c r="N35" i="1"/>
  <c r="N7" i="1"/>
  <c r="N14" i="1"/>
  <c r="N28" i="1"/>
  <c r="N42" i="1"/>
  <c r="O28" i="1" l="1"/>
  <c r="O42" i="1"/>
  <c r="O14" i="1"/>
  <c r="O35" i="1"/>
  <c r="O7" i="1"/>
  <c r="O21" i="1"/>
</calcChain>
</file>

<file path=xl/sharedStrings.xml><?xml version="1.0" encoding="utf-8"?>
<sst xmlns="http://schemas.openxmlformats.org/spreadsheetml/2006/main" count="67" uniqueCount="61">
  <si>
    <t xml:space="preserve">    Český svaz vzpírání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</si>
  <si>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</si>
  <si>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</si>
  <si>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</si>
  <si>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</si>
  <si>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</si>
  <si>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</si>
  <si>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</si>
  <si>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</si>
  <si>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</si>
  <si>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</si>
  <si>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</si>
  <si>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</si>
  <si>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</si>
  <si>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SLAVOJ PLZEŇ 1899</t>
  </si>
  <si>
    <t>START PLZEŇ</t>
  </si>
  <si>
    <t>BOHEMIANS PRAHA</t>
  </si>
  <si>
    <t>CCBC PRAHA</t>
  </si>
  <si>
    <t>TJ CHOMUTOV</t>
  </si>
  <si>
    <t>SKV TEPLICE</t>
  </si>
  <si>
    <t>Vrchní rozhodčí: Ing. Jílek</t>
  </si>
  <si>
    <t>Rozhodčí: Věžníková, Kubová, Vodička, Kocur, Kocurová, Krátký, Pech</t>
  </si>
  <si>
    <t>Švenda Tomáš</t>
  </si>
  <si>
    <t>Hulevskyi Andrej</t>
  </si>
  <si>
    <t>Červený Martin</t>
  </si>
  <si>
    <t>Krastev Kalojan</t>
  </si>
  <si>
    <t>Kuděj Pavel</t>
  </si>
  <si>
    <t>Šváb Michal</t>
  </si>
  <si>
    <t>Sláma Petr</t>
  </si>
  <si>
    <t>Matoušek Martin</t>
  </si>
  <si>
    <t>Zacharda Jakub</t>
  </si>
  <si>
    <t>Ott Tomáš</t>
  </si>
  <si>
    <t>Feder Martin</t>
  </si>
  <si>
    <t xml:space="preserve">Bečvář Luděk </t>
  </si>
  <si>
    <t>Mencl Evžen</t>
  </si>
  <si>
    <t>Švamberk David</t>
  </si>
  <si>
    <t>Dobeš Adam</t>
  </si>
  <si>
    <t>Bečvář Kamil</t>
  </si>
  <si>
    <t>Mrština Tomáš</t>
  </si>
  <si>
    <t>Palička Aleš</t>
  </si>
  <si>
    <t>Rodriguez Pablo</t>
  </si>
  <si>
    <t>Semík Ondřej</t>
  </si>
  <si>
    <t>Beran Andrej</t>
  </si>
  <si>
    <t>Černý David</t>
  </si>
  <si>
    <t>Kobza Lukáš</t>
  </si>
  <si>
    <t>Nezdara Vojtěch</t>
  </si>
  <si>
    <t>Matucha Marcel</t>
  </si>
  <si>
    <t xml:space="preserve">Hrabačka Ondřej </t>
  </si>
  <si>
    <t>Vozka Marek</t>
  </si>
  <si>
    <t>Kříž Lukáš</t>
  </si>
  <si>
    <t>Drnec Jakub</t>
  </si>
  <si>
    <t>Doležal Petr</t>
  </si>
  <si>
    <t>Gajdoš Josef</t>
  </si>
  <si>
    <t>Pecka Tomáš</t>
  </si>
  <si>
    <t>Šír David</t>
  </si>
  <si>
    <t>Anger Jan</t>
  </si>
  <si>
    <t>Zajan Jan</t>
  </si>
  <si>
    <t>Termín: 12. 5. 2018</t>
  </si>
  <si>
    <t>-</t>
  </si>
  <si>
    <t>2. kolo II. ligy mužů - sk. A</t>
  </si>
  <si>
    <t>Místo konání: Slavoj Plzeň 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</si>
</sst>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7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" fontId="2" fillId="0" borderId="20" xfId="0" quotePrefix="1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22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65" fontId="2" fillId="0" borderId="25" xfId="0" applyNumberFormat="1" applyFont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7" xfId="0" quotePrefix="1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7" xfId="0" quotePrefix="1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0" xfId="0" quotePrefix="1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right"/>
    </xf>
    <xf numFmtId="1" fontId="2" fillId="0" borderId="28" xfId="0" quotePrefix="1" applyNumberFormat="1" applyFont="1" applyBorder="1" applyAlignment="1">
      <alignment horizontal="center"/>
    </xf>
    <xf numFmtId="1" fontId="2" fillId="3" borderId="28" xfId="0" quotePrefix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O52"/>
  <sheetViews>
    <sheetView tabSelected="1" zoomScale="110" zoomScaleNormal="110" workbookViewId="0">
      <selection activeCell="A2" sqref="A2:O3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15" ht="23.25" customHeight="1" x14ac:dyDescent="0.2">
      <c r="A1" s="88" t="s">
        <v>57</v>
      </c>
      <c r="B1" s="88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 t="s">
        <v>60</v>
      </c>
      <c r="M1" s="89"/>
      <c r="N1" s="89"/>
      <c r="O1" s="89"/>
    </row>
    <row r="2" spans="1:15" ht="15" customHeight="1" x14ac:dyDescent="0.2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 thickBo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3.5" thickBot="1" x14ac:dyDescent="0.25">
      <c r="A5" s="10" t="s">
        <v>1</v>
      </c>
      <c r="B5" s="50" t="s">
        <v>2</v>
      </c>
      <c r="C5" s="10" t="s">
        <v>3</v>
      </c>
      <c r="D5" s="51" t="s">
        <v>4</v>
      </c>
      <c r="E5" s="52" t="s">
        <v>5</v>
      </c>
      <c r="F5" s="53"/>
      <c r="G5" s="53"/>
      <c r="H5" s="54"/>
      <c r="I5" s="52" t="s">
        <v>6</v>
      </c>
      <c r="J5" s="53"/>
      <c r="K5" s="53"/>
      <c r="L5" s="54"/>
      <c r="M5" s="55" t="s">
        <v>7</v>
      </c>
      <c r="N5" s="50" t="s">
        <v>8</v>
      </c>
      <c r="O5" s="20"/>
    </row>
    <row r="6" spans="1:15" ht="13.5" thickBot="1" x14ac:dyDescent="0.25">
      <c r="A6" s="56"/>
      <c r="B6" s="57"/>
      <c r="C6" s="58" t="s">
        <v>9</v>
      </c>
      <c r="D6" s="57"/>
      <c r="E6" s="59" t="s">
        <v>10</v>
      </c>
      <c r="F6" s="60" t="s">
        <v>11</v>
      </c>
      <c r="G6" s="61" t="s">
        <v>12</v>
      </c>
      <c r="H6" s="60" t="s">
        <v>13</v>
      </c>
      <c r="I6" s="61" t="s">
        <v>10</v>
      </c>
      <c r="J6" s="60" t="s">
        <v>11</v>
      </c>
      <c r="K6" s="61" t="s">
        <v>12</v>
      </c>
      <c r="L6" s="60" t="s">
        <v>13</v>
      </c>
      <c r="M6" s="62"/>
      <c r="N6" s="63"/>
      <c r="O6" s="21"/>
    </row>
    <row r="7" spans="1:15" ht="13.5" thickBot="1" x14ac:dyDescent="0.25">
      <c r="A7" s="90" t="s">
        <v>14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27">
        <f>SUM(N8:N13)-MIN(N8:N13)</f>
        <v>1259.1541</v>
      </c>
      <c r="O7" s="26">
        <f>RANK(N7,($N$7,$N$14,$N$21,$N$28,$N$35,$N$42))</f>
        <v>6</v>
      </c>
    </row>
    <row r="8" spans="1:15" x14ac:dyDescent="0.2">
      <c r="A8" s="15">
        <v>85</v>
      </c>
      <c r="B8" s="16" t="s">
        <v>22</v>
      </c>
      <c r="C8" s="18">
        <v>1993</v>
      </c>
      <c r="D8" s="17"/>
      <c r="E8" s="28">
        <v>70</v>
      </c>
      <c r="F8" s="29">
        <v>75</v>
      </c>
      <c r="G8" s="28">
        <v>77</v>
      </c>
      <c r="H8" s="64">
        <f t="shared" ref="H8:H13" si="0">IF(MAX(E8:G8)&lt;0,0,MAX(E8:G8))</f>
        <v>77</v>
      </c>
      <c r="I8" s="28">
        <v>95</v>
      </c>
      <c r="J8" s="29">
        <v>-100</v>
      </c>
      <c r="K8" s="28">
        <v>-100</v>
      </c>
      <c r="L8" s="64">
        <f t="shared" ref="L8:L13" si="1">IF(MAX(I8:K8)&lt;0,0,MAX(I8:K8))</f>
        <v>95</v>
      </c>
      <c r="M8" s="65">
        <f t="shared" ref="M8:M13" si="2">SUM(H8,L8)</f>
        <v>172</v>
      </c>
      <c r="N8" s="22">
        <f>IF(ISNUMBER(A8), (IF(175.508&lt; A8,M8, TRUNC(10^(0.75194503*((LOG((A8/175.508)/LOG(10))*(LOG((A8/175.508)/LOG(10)))))),4)*M8)), 0)</f>
        <v>204.19839999999999</v>
      </c>
      <c r="O8" s="78"/>
    </row>
    <row r="9" spans="1:15" x14ac:dyDescent="0.2">
      <c r="A9" s="3">
        <v>92.8</v>
      </c>
      <c r="B9" s="2" t="s">
        <v>23</v>
      </c>
      <c r="C9" s="4">
        <v>1983</v>
      </c>
      <c r="D9" s="4"/>
      <c r="E9" s="30">
        <v>95</v>
      </c>
      <c r="F9" s="31">
        <v>-100</v>
      </c>
      <c r="G9" s="30">
        <v>-100</v>
      </c>
      <c r="H9" s="66">
        <f t="shared" si="0"/>
        <v>95</v>
      </c>
      <c r="I9" s="30">
        <v>128</v>
      </c>
      <c r="J9" s="31">
        <v>-135</v>
      </c>
      <c r="K9" s="30">
        <v>135</v>
      </c>
      <c r="L9" s="66">
        <f t="shared" si="1"/>
        <v>135</v>
      </c>
      <c r="M9" s="67">
        <f t="shared" si="2"/>
        <v>230</v>
      </c>
      <c r="N9" s="5">
        <f t="shared" ref="N9:N47" si="3">IF(ISNUMBER(A9), (IF(175.508&lt; A9,M9, TRUNC(10^(0.75194503*((LOG((A9/175.508)/LOG(10))*(LOG((A9/175.508)/LOG(10)))))),4)*M9)), 0)</f>
        <v>262.61399999999998</v>
      </c>
      <c r="O9" s="79"/>
    </row>
    <row r="10" spans="1:15" x14ac:dyDescent="0.2">
      <c r="A10" s="3">
        <v>86.7</v>
      </c>
      <c r="B10" s="2" t="s">
        <v>24</v>
      </c>
      <c r="C10" s="4">
        <v>1996</v>
      </c>
      <c r="D10" s="6"/>
      <c r="E10" s="30">
        <v>40</v>
      </c>
      <c r="F10" s="31">
        <v>-50</v>
      </c>
      <c r="G10" s="30">
        <v>-50</v>
      </c>
      <c r="H10" s="66">
        <f t="shared" si="0"/>
        <v>40</v>
      </c>
      <c r="I10" s="30">
        <v>70</v>
      </c>
      <c r="J10" s="31">
        <v>-75</v>
      </c>
      <c r="K10" s="32">
        <v>75</v>
      </c>
      <c r="L10" s="66">
        <f t="shared" si="1"/>
        <v>75</v>
      </c>
      <c r="M10" s="67">
        <f t="shared" si="2"/>
        <v>115</v>
      </c>
      <c r="N10" s="5">
        <f t="shared" si="3"/>
        <v>135.27449999999999</v>
      </c>
      <c r="O10" s="79"/>
    </row>
    <row r="11" spans="1:15" x14ac:dyDescent="0.2">
      <c r="A11" s="3">
        <v>66.599999999999994</v>
      </c>
      <c r="B11" s="2" t="s">
        <v>25</v>
      </c>
      <c r="C11" s="4">
        <v>1992</v>
      </c>
      <c r="D11" s="4"/>
      <c r="E11" s="30">
        <v>90</v>
      </c>
      <c r="F11" s="31">
        <v>95</v>
      </c>
      <c r="G11" s="30">
        <v>-97</v>
      </c>
      <c r="H11" s="66">
        <f t="shared" si="0"/>
        <v>95</v>
      </c>
      <c r="I11" s="30">
        <v>110</v>
      </c>
      <c r="J11" s="8">
        <v>-115</v>
      </c>
      <c r="K11" s="7">
        <v>-115</v>
      </c>
      <c r="L11" s="66">
        <f t="shared" si="1"/>
        <v>110</v>
      </c>
      <c r="M11" s="67">
        <f t="shared" si="2"/>
        <v>205</v>
      </c>
      <c r="N11" s="5">
        <f t="shared" si="3"/>
        <v>278.55399999999997</v>
      </c>
      <c r="O11" s="79"/>
    </row>
    <row r="12" spans="1:15" x14ac:dyDescent="0.2">
      <c r="A12" s="3">
        <v>114.4</v>
      </c>
      <c r="B12" s="2" t="s">
        <v>26</v>
      </c>
      <c r="C12" s="4">
        <v>1978</v>
      </c>
      <c r="D12" s="6"/>
      <c r="E12" s="33">
        <v>100</v>
      </c>
      <c r="F12" s="34">
        <v>105</v>
      </c>
      <c r="G12" s="33">
        <v>-110</v>
      </c>
      <c r="H12" s="68">
        <f t="shared" si="0"/>
        <v>105</v>
      </c>
      <c r="I12" s="33">
        <v>130</v>
      </c>
      <c r="J12" s="34">
        <v>138</v>
      </c>
      <c r="K12" s="35">
        <v>142</v>
      </c>
      <c r="L12" s="66">
        <f t="shared" si="1"/>
        <v>142</v>
      </c>
      <c r="M12" s="67">
        <f t="shared" si="2"/>
        <v>247</v>
      </c>
      <c r="N12" s="5">
        <f t="shared" si="3"/>
        <v>262.21520000000004</v>
      </c>
      <c r="O12" s="79"/>
    </row>
    <row r="13" spans="1:15" ht="13.5" thickBot="1" x14ac:dyDescent="0.25">
      <c r="A13" s="11">
        <v>97.8</v>
      </c>
      <c r="B13" s="12" t="s">
        <v>27</v>
      </c>
      <c r="C13" s="19">
        <v>1976</v>
      </c>
      <c r="D13" s="13"/>
      <c r="E13" s="36">
        <v>100</v>
      </c>
      <c r="F13" s="37">
        <v>105</v>
      </c>
      <c r="G13" s="36">
        <v>-107</v>
      </c>
      <c r="H13" s="69">
        <f t="shared" si="0"/>
        <v>105</v>
      </c>
      <c r="I13" s="36">
        <v>115</v>
      </c>
      <c r="J13" s="37">
        <v>120</v>
      </c>
      <c r="K13" s="38">
        <v>-122</v>
      </c>
      <c r="L13" s="70">
        <f t="shared" si="1"/>
        <v>120</v>
      </c>
      <c r="M13" s="71">
        <f t="shared" si="2"/>
        <v>225</v>
      </c>
      <c r="N13" s="5">
        <f t="shared" si="3"/>
        <v>251.57250000000002</v>
      </c>
      <c r="O13" s="80"/>
    </row>
    <row r="14" spans="1:15" ht="13.5" thickBot="1" x14ac:dyDescent="0.25">
      <c r="A14" s="90" t="s">
        <v>15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27">
        <f>SUM(N15:N20)-MIN(N15:N20)</f>
        <v>1282.8059000000001</v>
      </c>
      <c r="O14" s="26">
        <f>RANK(N14,($N$7,$N$14,$N$21,$N$28,$N$35,$N$42))</f>
        <v>5</v>
      </c>
    </row>
    <row r="15" spans="1:15" x14ac:dyDescent="0.2">
      <c r="A15" s="15">
        <v>100.5</v>
      </c>
      <c r="B15" s="16" t="s">
        <v>28</v>
      </c>
      <c r="C15" s="18">
        <v>1991</v>
      </c>
      <c r="D15" s="17"/>
      <c r="E15" s="28">
        <v>110</v>
      </c>
      <c r="F15" s="29">
        <v>120</v>
      </c>
      <c r="G15" s="28">
        <v>-125</v>
      </c>
      <c r="H15" s="64">
        <f t="shared" ref="H15:H20" si="4">IF(MAX(E15:G15)&lt;0,0,MAX(E15:G15))</f>
        <v>120</v>
      </c>
      <c r="I15" s="28">
        <v>130</v>
      </c>
      <c r="J15" s="29">
        <v>-140</v>
      </c>
      <c r="K15" s="28">
        <v>140</v>
      </c>
      <c r="L15" s="64">
        <f t="shared" ref="L15:L20" si="5">IF(MAX(I15:K15)&lt;0,0,MAX(I15:K15))</f>
        <v>140</v>
      </c>
      <c r="M15" s="65">
        <f t="shared" ref="M15:M20" si="6">SUM(H15,L15)</f>
        <v>260</v>
      </c>
      <c r="N15" s="22">
        <f t="shared" si="3"/>
        <v>287.76800000000003</v>
      </c>
      <c r="O15" s="78"/>
    </row>
    <row r="16" spans="1:15" x14ac:dyDescent="0.2">
      <c r="A16" s="3">
        <v>78.599999999999994</v>
      </c>
      <c r="B16" s="2" t="s">
        <v>29</v>
      </c>
      <c r="C16" s="4">
        <v>1994</v>
      </c>
      <c r="D16" s="4"/>
      <c r="E16" s="30">
        <v>90</v>
      </c>
      <c r="F16" s="31">
        <v>98</v>
      </c>
      <c r="G16" s="30">
        <v>105</v>
      </c>
      <c r="H16" s="66">
        <f t="shared" si="4"/>
        <v>105</v>
      </c>
      <c r="I16" s="30">
        <v>110</v>
      </c>
      <c r="J16" s="31">
        <v>118</v>
      </c>
      <c r="K16" s="30">
        <v>122</v>
      </c>
      <c r="L16" s="66">
        <f t="shared" si="5"/>
        <v>122</v>
      </c>
      <c r="M16" s="67">
        <f t="shared" si="6"/>
        <v>227</v>
      </c>
      <c r="N16" s="5">
        <f t="shared" si="3"/>
        <v>280.23149999999998</v>
      </c>
      <c r="O16" s="79"/>
    </row>
    <row r="17" spans="1:15" x14ac:dyDescent="0.2">
      <c r="A17" s="3">
        <v>90.1</v>
      </c>
      <c r="B17" s="2" t="s">
        <v>30</v>
      </c>
      <c r="C17" s="4">
        <v>1990</v>
      </c>
      <c r="D17" s="6"/>
      <c r="E17" s="30">
        <v>90</v>
      </c>
      <c r="F17" s="31">
        <v>-95</v>
      </c>
      <c r="G17" s="30">
        <v>95</v>
      </c>
      <c r="H17" s="66">
        <f t="shared" si="4"/>
        <v>95</v>
      </c>
      <c r="I17" s="7">
        <v>105</v>
      </c>
      <c r="J17" s="8">
        <v>110</v>
      </c>
      <c r="K17" s="9">
        <v>115</v>
      </c>
      <c r="L17" s="66">
        <f t="shared" si="5"/>
        <v>115</v>
      </c>
      <c r="M17" s="67">
        <f t="shared" si="6"/>
        <v>210</v>
      </c>
      <c r="N17" s="5">
        <f t="shared" si="3"/>
        <v>242.80199999999996</v>
      </c>
      <c r="O17" s="79"/>
    </row>
    <row r="18" spans="1:15" x14ac:dyDescent="0.2">
      <c r="A18" s="3">
        <v>98.6</v>
      </c>
      <c r="B18" s="2" t="s">
        <v>31</v>
      </c>
      <c r="C18" s="4">
        <v>1998</v>
      </c>
      <c r="D18" s="4"/>
      <c r="E18" s="30">
        <v>95</v>
      </c>
      <c r="F18" s="31">
        <v>100</v>
      </c>
      <c r="G18" s="30">
        <v>-103</v>
      </c>
      <c r="H18" s="66">
        <f t="shared" si="4"/>
        <v>100</v>
      </c>
      <c r="I18" s="30">
        <v>115</v>
      </c>
      <c r="J18" s="31">
        <v>122</v>
      </c>
      <c r="K18" s="7">
        <v>-126</v>
      </c>
      <c r="L18" s="66">
        <f t="shared" si="5"/>
        <v>122</v>
      </c>
      <c r="M18" s="67">
        <f t="shared" si="6"/>
        <v>222</v>
      </c>
      <c r="N18" s="5">
        <f t="shared" si="3"/>
        <v>247.44120000000001</v>
      </c>
      <c r="O18" s="79"/>
    </row>
    <row r="19" spans="1:15" x14ac:dyDescent="0.2">
      <c r="A19" s="3">
        <v>87.8</v>
      </c>
      <c r="B19" s="2" t="s">
        <v>32</v>
      </c>
      <c r="C19" s="4">
        <v>1998</v>
      </c>
      <c r="D19" s="6"/>
      <c r="E19" s="33">
        <v>70</v>
      </c>
      <c r="F19" s="34">
        <v>75</v>
      </c>
      <c r="G19" s="33">
        <v>80</v>
      </c>
      <c r="H19" s="68">
        <f t="shared" si="4"/>
        <v>80</v>
      </c>
      <c r="I19" s="33">
        <v>100</v>
      </c>
      <c r="J19" s="34">
        <v>108</v>
      </c>
      <c r="K19" s="9">
        <v>112</v>
      </c>
      <c r="L19" s="66">
        <f t="shared" si="5"/>
        <v>112</v>
      </c>
      <c r="M19" s="67">
        <f t="shared" si="6"/>
        <v>192</v>
      </c>
      <c r="N19" s="5">
        <f t="shared" si="3"/>
        <v>224.56319999999999</v>
      </c>
      <c r="O19" s="79"/>
    </row>
    <row r="20" spans="1:15" ht="13.5" thickBot="1" x14ac:dyDescent="0.25">
      <c r="A20" s="23"/>
      <c r="B20" s="24"/>
      <c r="C20" s="19"/>
      <c r="D20" s="19"/>
      <c r="E20" s="39"/>
      <c r="F20" s="40"/>
      <c r="G20" s="39"/>
      <c r="H20" s="72">
        <f t="shared" si="4"/>
        <v>0</v>
      </c>
      <c r="I20" s="39"/>
      <c r="J20" s="40"/>
      <c r="K20" s="49"/>
      <c r="L20" s="73">
        <f t="shared" si="5"/>
        <v>0</v>
      </c>
      <c r="M20" s="74">
        <f t="shared" si="6"/>
        <v>0</v>
      </c>
      <c r="N20" s="5">
        <f t="shared" si="3"/>
        <v>0</v>
      </c>
      <c r="O20" s="80"/>
    </row>
    <row r="21" spans="1:15" ht="13.5" thickBot="1" x14ac:dyDescent="0.25">
      <c r="A21" s="93" t="s">
        <v>16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27">
        <f>SUM(N22:N27)-MIN(N22:N27)</f>
        <v>1438.3422</v>
      </c>
      <c r="O21" s="26">
        <f>RANK(N21,($N$7,$N$14,$N$21,$N$28,$N$35,$N$42))</f>
        <v>1</v>
      </c>
    </row>
    <row r="22" spans="1:15" x14ac:dyDescent="0.2">
      <c r="A22" s="15">
        <v>86.8</v>
      </c>
      <c r="B22" s="16" t="s">
        <v>33</v>
      </c>
      <c r="C22" s="17">
        <v>1964</v>
      </c>
      <c r="D22" s="17"/>
      <c r="E22" s="28">
        <v>105</v>
      </c>
      <c r="F22" s="29">
        <v>110</v>
      </c>
      <c r="G22" s="28">
        <v>115</v>
      </c>
      <c r="H22" s="64">
        <f t="shared" ref="H22:H27" si="7">IF(MAX(E22:G22)&lt;0,0,MAX(E22:G22))</f>
        <v>115</v>
      </c>
      <c r="I22" s="28">
        <v>120</v>
      </c>
      <c r="J22" s="29">
        <v>-130</v>
      </c>
      <c r="K22" s="28">
        <v>0</v>
      </c>
      <c r="L22" s="64">
        <f t="shared" ref="L22:L27" si="8">IF(MAX(I22:K22)&lt;0,0,MAX(I22:K22))</f>
        <v>120</v>
      </c>
      <c r="M22" s="65">
        <f t="shared" ref="M22:M27" si="9">SUM(H22,L22)</f>
        <v>235</v>
      </c>
      <c r="N22" s="22">
        <f t="shared" si="3"/>
        <v>276.28949999999998</v>
      </c>
      <c r="O22" s="78"/>
    </row>
    <row r="23" spans="1:15" x14ac:dyDescent="0.2">
      <c r="A23" s="3">
        <v>119.4</v>
      </c>
      <c r="B23" s="2" t="s">
        <v>34</v>
      </c>
      <c r="C23" s="4">
        <v>1973</v>
      </c>
      <c r="D23" s="4"/>
      <c r="E23" s="30">
        <v>100</v>
      </c>
      <c r="F23" s="31">
        <v>110</v>
      </c>
      <c r="G23" s="30">
        <v>115</v>
      </c>
      <c r="H23" s="66">
        <f t="shared" si="7"/>
        <v>115</v>
      </c>
      <c r="I23" s="30">
        <v>130</v>
      </c>
      <c r="J23" s="31">
        <v>140</v>
      </c>
      <c r="K23" s="30">
        <v>150</v>
      </c>
      <c r="L23" s="66">
        <f t="shared" si="8"/>
        <v>150</v>
      </c>
      <c r="M23" s="67">
        <f t="shared" si="9"/>
        <v>265</v>
      </c>
      <c r="N23" s="5">
        <f t="shared" si="3"/>
        <v>278.14400000000001</v>
      </c>
      <c r="O23" s="79"/>
    </row>
    <row r="24" spans="1:15" x14ac:dyDescent="0.2">
      <c r="A24" s="3">
        <v>86.3</v>
      </c>
      <c r="B24" s="2" t="s">
        <v>35</v>
      </c>
      <c r="C24" s="4">
        <v>1983</v>
      </c>
      <c r="D24" s="6"/>
      <c r="E24" s="30">
        <v>-95</v>
      </c>
      <c r="F24" s="31">
        <v>95</v>
      </c>
      <c r="G24" s="30">
        <v>-100</v>
      </c>
      <c r="H24" s="66">
        <f t="shared" si="7"/>
        <v>95</v>
      </c>
      <c r="I24" s="30">
        <v>115</v>
      </c>
      <c r="J24" s="8">
        <v>120</v>
      </c>
      <c r="K24" s="9">
        <v>123</v>
      </c>
      <c r="L24" s="66">
        <f t="shared" si="8"/>
        <v>123</v>
      </c>
      <c r="M24" s="67">
        <f t="shared" si="9"/>
        <v>218</v>
      </c>
      <c r="N24" s="5">
        <f t="shared" si="3"/>
        <v>256.97840000000002</v>
      </c>
      <c r="O24" s="79"/>
    </row>
    <row r="25" spans="1:15" x14ac:dyDescent="0.2">
      <c r="A25" s="3">
        <v>89.8</v>
      </c>
      <c r="B25" s="2" t="s">
        <v>36</v>
      </c>
      <c r="C25" s="4">
        <v>1992</v>
      </c>
      <c r="D25" s="4"/>
      <c r="E25" s="30">
        <v>105</v>
      </c>
      <c r="F25" s="31">
        <v>112</v>
      </c>
      <c r="G25" s="30">
        <v>-115</v>
      </c>
      <c r="H25" s="66">
        <f t="shared" si="7"/>
        <v>112</v>
      </c>
      <c r="I25" s="30">
        <v>130</v>
      </c>
      <c r="J25" s="8">
        <v>137</v>
      </c>
      <c r="K25" s="7">
        <v>142</v>
      </c>
      <c r="L25" s="66">
        <f t="shared" si="8"/>
        <v>142</v>
      </c>
      <c r="M25" s="67">
        <f t="shared" si="9"/>
        <v>254</v>
      </c>
      <c r="N25" s="5">
        <f t="shared" si="3"/>
        <v>294.10659999999996</v>
      </c>
      <c r="O25" s="79"/>
    </row>
    <row r="26" spans="1:15" x14ac:dyDescent="0.2">
      <c r="A26" s="3">
        <v>83.8</v>
      </c>
      <c r="B26" s="2" t="s">
        <v>37</v>
      </c>
      <c r="C26" s="4">
        <v>1994</v>
      </c>
      <c r="D26" s="6"/>
      <c r="E26" s="33">
        <v>105</v>
      </c>
      <c r="F26" s="34">
        <v>-115</v>
      </c>
      <c r="G26" s="33">
        <v>115</v>
      </c>
      <c r="H26" s="68">
        <f t="shared" si="7"/>
        <v>115</v>
      </c>
      <c r="I26" s="33">
        <v>150</v>
      </c>
      <c r="J26" s="34">
        <v>157</v>
      </c>
      <c r="K26" s="35">
        <v>162</v>
      </c>
      <c r="L26" s="66">
        <f t="shared" si="8"/>
        <v>162</v>
      </c>
      <c r="M26" s="67">
        <f t="shared" si="9"/>
        <v>277</v>
      </c>
      <c r="N26" s="5">
        <f t="shared" si="3"/>
        <v>331.09809999999999</v>
      </c>
      <c r="O26" s="79"/>
    </row>
    <row r="27" spans="1:15" ht="13.5" thickBot="1" x14ac:dyDescent="0.25">
      <c r="A27" s="11">
        <v>96.3</v>
      </c>
      <c r="B27" s="12" t="s">
        <v>38</v>
      </c>
      <c r="C27" s="19">
        <v>1996</v>
      </c>
      <c r="D27" s="13"/>
      <c r="E27" s="36">
        <v>-95</v>
      </c>
      <c r="F27" s="37">
        <v>95</v>
      </c>
      <c r="G27" s="36">
        <v>-100</v>
      </c>
      <c r="H27" s="69">
        <f t="shared" si="7"/>
        <v>95</v>
      </c>
      <c r="I27" s="36">
        <v>130</v>
      </c>
      <c r="J27" s="37">
        <v>135</v>
      </c>
      <c r="K27" s="38">
        <v>-140</v>
      </c>
      <c r="L27" s="70">
        <f t="shared" si="8"/>
        <v>135</v>
      </c>
      <c r="M27" s="71">
        <f t="shared" si="9"/>
        <v>230</v>
      </c>
      <c r="N27" s="5">
        <f t="shared" si="3"/>
        <v>258.70400000000001</v>
      </c>
      <c r="O27" s="80"/>
    </row>
    <row r="28" spans="1:15" ht="13.5" thickBot="1" x14ac:dyDescent="0.25">
      <c r="A28" s="90" t="s">
        <v>17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27">
        <f>SUM(N29:N34)-MIN(N29:N34)</f>
        <v>1313.0479</v>
      </c>
      <c r="O28" s="26">
        <f>RANK(N28,($N$7,$N$14,$N$21,$N$28,$N$35,$N$42))</f>
        <v>4</v>
      </c>
    </row>
    <row r="29" spans="1:15" x14ac:dyDescent="0.2">
      <c r="A29" s="15">
        <v>92.6</v>
      </c>
      <c r="B29" s="16" t="s">
        <v>39</v>
      </c>
      <c r="C29" s="18">
        <v>1994</v>
      </c>
      <c r="D29" s="17"/>
      <c r="E29" s="28">
        <v>88</v>
      </c>
      <c r="F29" s="29">
        <v>92</v>
      </c>
      <c r="G29" s="28">
        <v>-96</v>
      </c>
      <c r="H29" s="64">
        <f t="shared" ref="H29:H34" si="10">IF(MAX(E29:G29)&lt;0,0,MAX(E29:G29))</f>
        <v>92</v>
      </c>
      <c r="I29" s="28">
        <v>110</v>
      </c>
      <c r="J29" s="29">
        <v>117</v>
      </c>
      <c r="K29" s="28">
        <v>122</v>
      </c>
      <c r="L29" s="64">
        <f t="shared" ref="L29:L34" si="11">IF(MAX(I29:K29)&lt;0,0,MAX(I29:K29))</f>
        <v>122</v>
      </c>
      <c r="M29" s="65">
        <f t="shared" ref="M29:M34" si="12">SUM(H29,L29)</f>
        <v>214</v>
      </c>
      <c r="N29" s="22">
        <f t="shared" si="3"/>
        <v>244.5592</v>
      </c>
      <c r="O29" s="78"/>
    </row>
    <row r="30" spans="1:15" x14ac:dyDescent="0.2">
      <c r="A30" s="3">
        <v>69.7</v>
      </c>
      <c r="B30" s="2" t="s">
        <v>40</v>
      </c>
      <c r="C30" s="4">
        <v>1991</v>
      </c>
      <c r="D30" s="4"/>
      <c r="E30" s="30">
        <v>68</v>
      </c>
      <c r="F30" s="31">
        <v>-72</v>
      </c>
      <c r="G30" s="30">
        <v>72</v>
      </c>
      <c r="H30" s="66">
        <f t="shared" si="10"/>
        <v>72</v>
      </c>
      <c r="I30" s="30">
        <v>-88</v>
      </c>
      <c r="J30" s="31">
        <v>88</v>
      </c>
      <c r="K30" s="30">
        <v>-93</v>
      </c>
      <c r="L30" s="66">
        <f t="shared" si="11"/>
        <v>88</v>
      </c>
      <c r="M30" s="67">
        <f t="shared" si="12"/>
        <v>160</v>
      </c>
      <c r="N30" s="5">
        <f t="shared" si="3"/>
        <v>211.37599999999998</v>
      </c>
      <c r="O30" s="79"/>
    </row>
    <row r="31" spans="1:15" x14ac:dyDescent="0.2">
      <c r="A31" s="3">
        <v>87.1</v>
      </c>
      <c r="B31" s="2" t="s">
        <v>41</v>
      </c>
      <c r="C31" s="4">
        <v>1991</v>
      </c>
      <c r="D31" s="6"/>
      <c r="E31" s="30">
        <v>90</v>
      </c>
      <c r="F31" s="31">
        <v>-96</v>
      </c>
      <c r="G31" s="30">
        <v>-96</v>
      </c>
      <c r="H31" s="66">
        <f t="shared" si="10"/>
        <v>90</v>
      </c>
      <c r="I31" s="30">
        <v>115</v>
      </c>
      <c r="J31" s="8">
        <v>-120</v>
      </c>
      <c r="K31" s="9">
        <v>121</v>
      </c>
      <c r="L31" s="66">
        <f t="shared" si="11"/>
        <v>121</v>
      </c>
      <c r="M31" s="67">
        <f t="shared" si="12"/>
        <v>211</v>
      </c>
      <c r="N31" s="5">
        <f t="shared" si="3"/>
        <v>247.67179999999999</v>
      </c>
      <c r="O31" s="79"/>
    </row>
    <row r="32" spans="1:15" x14ac:dyDescent="0.2">
      <c r="A32" s="3">
        <v>86.8</v>
      </c>
      <c r="B32" s="2" t="s">
        <v>42</v>
      </c>
      <c r="C32" s="4">
        <v>1988</v>
      </c>
      <c r="D32" s="4"/>
      <c r="E32" s="30">
        <v>120</v>
      </c>
      <c r="F32" s="31">
        <v>125</v>
      </c>
      <c r="G32" s="30">
        <v>128</v>
      </c>
      <c r="H32" s="66">
        <f t="shared" si="10"/>
        <v>128</v>
      </c>
      <c r="I32" s="30">
        <v>150</v>
      </c>
      <c r="J32" s="31">
        <v>158</v>
      </c>
      <c r="K32" s="30">
        <v>-163</v>
      </c>
      <c r="L32" s="66">
        <f t="shared" si="11"/>
        <v>158</v>
      </c>
      <c r="M32" s="67">
        <f t="shared" si="12"/>
        <v>286</v>
      </c>
      <c r="N32" s="5">
        <f t="shared" si="3"/>
        <v>336.25020000000001</v>
      </c>
      <c r="O32" s="79"/>
    </row>
    <row r="33" spans="1:15" x14ac:dyDescent="0.2">
      <c r="A33" s="3">
        <v>93.2</v>
      </c>
      <c r="B33" s="2" t="s">
        <v>43</v>
      </c>
      <c r="C33" s="4">
        <v>1993</v>
      </c>
      <c r="D33" s="6"/>
      <c r="E33" s="33">
        <v>95</v>
      </c>
      <c r="F33" s="34">
        <v>-101</v>
      </c>
      <c r="G33" s="33">
        <v>106</v>
      </c>
      <c r="H33" s="68">
        <f t="shared" si="10"/>
        <v>106</v>
      </c>
      <c r="I33" s="33">
        <v>110</v>
      </c>
      <c r="J33" s="34">
        <v>116</v>
      </c>
      <c r="K33" s="35">
        <v>121</v>
      </c>
      <c r="L33" s="66">
        <f t="shared" si="11"/>
        <v>121</v>
      </c>
      <c r="M33" s="67">
        <f t="shared" si="12"/>
        <v>227</v>
      </c>
      <c r="N33" s="5">
        <f t="shared" si="3"/>
        <v>258.71189999999996</v>
      </c>
      <c r="O33" s="79"/>
    </row>
    <row r="34" spans="1:15" ht="13.5" thickBot="1" x14ac:dyDescent="0.25">
      <c r="A34" s="11">
        <v>88.7</v>
      </c>
      <c r="B34" s="12" t="s">
        <v>44</v>
      </c>
      <c r="C34" s="19">
        <v>1995</v>
      </c>
      <c r="D34" s="13"/>
      <c r="E34" s="36">
        <v>-78</v>
      </c>
      <c r="F34" s="37">
        <v>78</v>
      </c>
      <c r="G34" s="36">
        <v>82</v>
      </c>
      <c r="H34" s="69">
        <f t="shared" si="10"/>
        <v>82</v>
      </c>
      <c r="I34" s="36">
        <v>105</v>
      </c>
      <c r="J34" s="37">
        <v>108</v>
      </c>
      <c r="K34" s="38">
        <v>112</v>
      </c>
      <c r="L34" s="70">
        <f t="shared" si="11"/>
        <v>112</v>
      </c>
      <c r="M34" s="71">
        <f t="shared" si="12"/>
        <v>194</v>
      </c>
      <c r="N34" s="5">
        <f t="shared" si="3"/>
        <v>225.85479999999998</v>
      </c>
      <c r="O34" s="80"/>
    </row>
    <row r="35" spans="1:15" ht="13.5" thickBot="1" x14ac:dyDescent="0.25">
      <c r="A35" s="90" t="s">
        <v>18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27">
        <f>SUM(N36:N41)-MIN(N36:N41)</f>
        <v>1417.2657999999999</v>
      </c>
      <c r="O35" s="26">
        <f>RANK(N35,($N$7,$N$14,$N$21,$N$28,$N$35,$N$42))</f>
        <v>2</v>
      </c>
    </row>
    <row r="36" spans="1:15" x14ac:dyDescent="0.2">
      <c r="A36" s="15">
        <v>91.4</v>
      </c>
      <c r="B36" s="16" t="s">
        <v>45</v>
      </c>
      <c r="C36" s="18">
        <v>1997</v>
      </c>
      <c r="D36" s="17"/>
      <c r="E36" s="28">
        <v>95</v>
      </c>
      <c r="F36" s="29">
        <v>100</v>
      </c>
      <c r="G36" s="28">
        <v>103</v>
      </c>
      <c r="H36" s="64">
        <f t="shared" ref="H36:H41" si="13">IF(MAX(E36:G36)&lt;0,0,MAX(E36:G36))</f>
        <v>103</v>
      </c>
      <c r="I36" s="28">
        <v>115</v>
      </c>
      <c r="J36" s="29">
        <v>120</v>
      </c>
      <c r="K36" s="28">
        <v>-125</v>
      </c>
      <c r="L36" s="64">
        <f t="shared" ref="L36:L41" si="14">IF(MAX(I36:K36)&lt;0,0,MAX(I36:K36))</f>
        <v>120</v>
      </c>
      <c r="M36" s="65">
        <f t="shared" ref="M36:M41" si="15">SUM(H36,L36)</f>
        <v>223</v>
      </c>
      <c r="N36" s="22">
        <f t="shared" si="3"/>
        <v>256.24930000000001</v>
      </c>
      <c r="O36" s="78"/>
    </row>
    <row r="37" spans="1:15" x14ac:dyDescent="0.2">
      <c r="A37" s="3">
        <v>64.900000000000006</v>
      </c>
      <c r="B37" s="2" t="s">
        <v>46</v>
      </c>
      <c r="C37" s="4">
        <v>2002</v>
      </c>
      <c r="D37" s="4"/>
      <c r="E37" s="30">
        <v>70</v>
      </c>
      <c r="F37" s="31">
        <v>73</v>
      </c>
      <c r="G37" s="30">
        <v>74</v>
      </c>
      <c r="H37" s="66">
        <f t="shared" si="13"/>
        <v>74</v>
      </c>
      <c r="I37" s="30">
        <v>85</v>
      </c>
      <c r="J37" s="31">
        <v>90</v>
      </c>
      <c r="K37" s="30">
        <v>-91</v>
      </c>
      <c r="L37" s="66">
        <f t="shared" si="14"/>
        <v>90</v>
      </c>
      <c r="M37" s="67">
        <f t="shared" si="15"/>
        <v>164</v>
      </c>
      <c r="N37" s="5">
        <f t="shared" si="3"/>
        <v>226.566</v>
      </c>
      <c r="O37" s="79"/>
    </row>
    <row r="38" spans="1:15" x14ac:dyDescent="0.2">
      <c r="A38" s="3">
        <v>88.9</v>
      </c>
      <c r="B38" s="2" t="s">
        <v>47</v>
      </c>
      <c r="C38" s="4">
        <v>1994</v>
      </c>
      <c r="D38" s="6"/>
      <c r="E38" s="30">
        <v>107</v>
      </c>
      <c r="F38" s="31">
        <v>111</v>
      </c>
      <c r="G38" s="30">
        <v>-117</v>
      </c>
      <c r="H38" s="66">
        <f t="shared" si="13"/>
        <v>111</v>
      </c>
      <c r="I38" s="30">
        <v>130</v>
      </c>
      <c r="J38" s="8">
        <v>135</v>
      </c>
      <c r="K38" s="9">
        <v>137</v>
      </c>
      <c r="L38" s="66">
        <f t="shared" si="14"/>
        <v>137</v>
      </c>
      <c r="M38" s="67">
        <f t="shared" si="15"/>
        <v>248</v>
      </c>
      <c r="N38" s="5">
        <f t="shared" si="3"/>
        <v>288.42400000000004</v>
      </c>
      <c r="O38" s="79"/>
    </row>
    <row r="39" spans="1:15" x14ac:dyDescent="0.2">
      <c r="A39" s="3">
        <v>76.400000000000006</v>
      </c>
      <c r="B39" s="2" t="s">
        <v>48</v>
      </c>
      <c r="C39" s="4">
        <v>1997</v>
      </c>
      <c r="D39" s="4"/>
      <c r="E39" s="30">
        <v>97</v>
      </c>
      <c r="F39" s="31">
        <v>100</v>
      </c>
      <c r="G39" s="30">
        <v>102</v>
      </c>
      <c r="H39" s="66">
        <f t="shared" si="13"/>
        <v>102</v>
      </c>
      <c r="I39" s="30">
        <v>116</v>
      </c>
      <c r="J39" s="8">
        <v>120</v>
      </c>
      <c r="K39" s="30">
        <v>-122</v>
      </c>
      <c r="L39" s="66">
        <f t="shared" si="14"/>
        <v>120</v>
      </c>
      <c r="M39" s="67">
        <f t="shared" si="15"/>
        <v>222</v>
      </c>
      <c r="N39" s="5">
        <f t="shared" si="3"/>
        <v>278.25479999999999</v>
      </c>
      <c r="O39" s="79"/>
    </row>
    <row r="40" spans="1:15" x14ac:dyDescent="0.2">
      <c r="A40" s="3">
        <v>85.6</v>
      </c>
      <c r="B40" s="2" t="s">
        <v>49</v>
      </c>
      <c r="C40" s="4">
        <v>1998</v>
      </c>
      <c r="D40" s="6"/>
      <c r="E40" s="33">
        <v>120</v>
      </c>
      <c r="F40" s="34">
        <v>125</v>
      </c>
      <c r="G40" s="33" t="s">
        <v>58</v>
      </c>
      <c r="H40" s="68">
        <f t="shared" si="13"/>
        <v>125</v>
      </c>
      <c r="I40" s="33">
        <v>130</v>
      </c>
      <c r="J40" s="34" t="s">
        <v>58</v>
      </c>
      <c r="K40" s="9" t="s">
        <v>58</v>
      </c>
      <c r="L40" s="66">
        <f t="shared" si="14"/>
        <v>130</v>
      </c>
      <c r="M40" s="67">
        <f t="shared" si="15"/>
        <v>255</v>
      </c>
      <c r="N40" s="5">
        <f t="shared" si="3"/>
        <v>301.74150000000003</v>
      </c>
      <c r="O40" s="79"/>
    </row>
    <row r="41" spans="1:15" ht="13.5" thickBot="1" x14ac:dyDescent="0.25">
      <c r="A41" s="11">
        <v>85.4</v>
      </c>
      <c r="B41" s="12" t="s">
        <v>50</v>
      </c>
      <c r="C41" s="19">
        <v>1998</v>
      </c>
      <c r="D41" s="13"/>
      <c r="E41" s="36">
        <v>105</v>
      </c>
      <c r="F41" s="37">
        <v>-110</v>
      </c>
      <c r="G41" s="36">
        <v>110</v>
      </c>
      <c r="H41" s="69">
        <f t="shared" si="13"/>
        <v>110</v>
      </c>
      <c r="I41" s="36">
        <v>125</v>
      </c>
      <c r="J41" s="37">
        <v>133</v>
      </c>
      <c r="K41" s="14">
        <v>137</v>
      </c>
      <c r="L41" s="70">
        <f t="shared" si="14"/>
        <v>137</v>
      </c>
      <c r="M41" s="71">
        <f t="shared" si="15"/>
        <v>247</v>
      </c>
      <c r="N41" s="5">
        <f t="shared" si="3"/>
        <v>292.59620000000001</v>
      </c>
      <c r="O41" s="80"/>
    </row>
    <row r="42" spans="1:15" ht="13.5" thickBot="1" x14ac:dyDescent="0.25">
      <c r="A42" s="90" t="s">
        <v>19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27">
        <f>SUM(N43:N48)-MIN(N43:N48)</f>
        <v>1406.6179999999999</v>
      </c>
      <c r="O42" s="26">
        <f>RANK(N42,($N$7,$N$14,$N$21,$N$28,$N$35,$N$42))</f>
        <v>3</v>
      </c>
    </row>
    <row r="43" spans="1:15" x14ac:dyDescent="0.2">
      <c r="A43" s="15">
        <v>67.900000000000006</v>
      </c>
      <c r="B43" s="16" t="s">
        <v>51</v>
      </c>
      <c r="C43" s="18">
        <v>2001</v>
      </c>
      <c r="D43" s="17"/>
      <c r="E43" s="28">
        <v>70</v>
      </c>
      <c r="F43" s="29">
        <v>75</v>
      </c>
      <c r="G43" s="28">
        <v>-77</v>
      </c>
      <c r="H43" s="64">
        <f t="shared" ref="H43:H48" si="16">IF(MAX(E43:G43)&lt;0,0,MAX(E43:G43))</f>
        <v>75</v>
      </c>
      <c r="I43" s="28">
        <v>80</v>
      </c>
      <c r="J43" s="29">
        <v>85</v>
      </c>
      <c r="K43" s="28">
        <v>-88</v>
      </c>
      <c r="L43" s="64">
        <f t="shared" ref="L43:L48" si="17">IF(MAX(I43:K43)&lt;0,0,MAX(I43:K43))</f>
        <v>85</v>
      </c>
      <c r="M43" s="65">
        <f t="shared" ref="M43:M48" si="18">SUM(H43,L43)</f>
        <v>160</v>
      </c>
      <c r="N43" s="22">
        <f t="shared" si="3"/>
        <v>214.78399999999999</v>
      </c>
      <c r="O43" s="78"/>
    </row>
    <row r="44" spans="1:15" x14ac:dyDescent="0.2">
      <c r="A44" s="3">
        <v>98.2</v>
      </c>
      <c r="B44" s="2" t="s">
        <v>52</v>
      </c>
      <c r="C44" s="4">
        <v>1968</v>
      </c>
      <c r="D44" s="4"/>
      <c r="E44" s="30">
        <v>85</v>
      </c>
      <c r="F44" s="31">
        <v>90</v>
      </c>
      <c r="G44" s="30">
        <v>-95</v>
      </c>
      <c r="H44" s="66">
        <f t="shared" si="16"/>
        <v>90</v>
      </c>
      <c r="I44" s="30">
        <v>105</v>
      </c>
      <c r="J44" s="31">
        <v>110</v>
      </c>
      <c r="K44" s="30">
        <v>-115</v>
      </c>
      <c r="L44" s="66">
        <f t="shared" si="17"/>
        <v>110</v>
      </c>
      <c r="M44" s="67">
        <f t="shared" si="18"/>
        <v>200</v>
      </c>
      <c r="N44" s="5">
        <f t="shared" si="3"/>
        <v>223.28</v>
      </c>
      <c r="O44" s="79"/>
    </row>
    <row r="45" spans="1:15" x14ac:dyDescent="0.2">
      <c r="A45" s="3">
        <v>127.2</v>
      </c>
      <c r="B45" s="2" t="s">
        <v>53</v>
      </c>
      <c r="C45" s="4">
        <v>1996</v>
      </c>
      <c r="D45" s="6"/>
      <c r="E45" s="30">
        <v>105</v>
      </c>
      <c r="F45" s="31">
        <v>110</v>
      </c>
      <c r="G45" s="30">
        <v>115</v>
      </c>
      <c r="H45" s="66">
        <f t="shared" si="16"/>
        <v>115</v>
      </c>
      <c r="I45" s="30">
        <v>140</v>
      </c>
      <c r="J45" s="8">
        <v>150</v>
      </c>
      <c r="K45" s="9">
        <v>-160</v>
      </c>
      <c r="L45" s="66">
        <f t="shared" si="17"/>
        <v>150</v>
      </c>
      <c r="M45" s="67">
        <f t="shared" si="18"/>
        <v>265</v>
      </c>
      <c r="N45" s="5">
        <f t="shared" si="3"/>
        <v>274.11599999999999</v>
      </c>
      <c r="O45" s="79"/>
    </row>
    <row r="46" spans="1:15" x14ac:dyDescent="0.2">
      <c r="A46" s="3">
        <v>78.8</v>
      </c>
      <c r="B46" s="2" t="s">
        <v>54</v>
      </c>
      <c r="C46" s="4">
        <v>1998</v>
      </c>
      <c r="D46" s="4"/>
      <c r="E46" s="30">
        <v>95</v>
      </c>
      <c r="F46" s="31">
        <v>100</v>
      </c>
      <c r="G46" s="30">
        <v>-105</v>
      </c>
      <c r="H46" s="66">
        <f t="shared" si="16"/>
        <v>100</v>
      </c>
      <c r="I46" s="30">
        <v>125</v>
      </c>
      <c r="J46" s="8">
        <v>130</v>
      </c>
      <c r="K46" s="30">
        <v>-135</v>
      </c>
      <c r="L46" s="66">
        <f t="shared" si="17"/>
        <v>130</v>
      </c>
      <c r="M46" s="67">
        <f t="shared" si="18"/>
        <v>230</v>
      </c>
      <c r="N46" s="5">
        <f t="shared" si="3"/>
        <v>283.56700000000001</v>
      </c>
      <c r="O46" s="79"/>
    </row>
    <row r="47" spans="1:15" x14ac:dyDescent="0.2">
      <c r="A47" s="3">
        <v>106</v>
      </c>
      <c r="B47" s="2" t="s">
        <v>55</v>
      </c>
      <c r="C47" s="4">
        <v>1974</v>
      </c>
      <c r="D47" s="6"/>
      <c r="E47" s="33">
        <v>120</v>
      </c>
      <c r="F47" s="34">
        <v>130</v>
      </c>
      <c r="G47" s="33">
        <v>135</v>
      </c>
      <c r="H47" s="68">
        <f t="shared" si="16"/>
        <v>135</v>
      </c>
      <c r="I47" s="33">
        <v>150</v>
      </c>
      <c r="J47" s="34">
        <v>-160</v>
      </c>
      <c r="K47" s="9">
        <v>-161</v>
      </c>
      <c r="L47" s="66">
        <f t="shared" si="17"/>
        <v>150</v>
      </c>
      <c r="M47" s="67">
        <f t="shared" si="18"/>
        <v>285</v>
      </c>
      <c r="N47" s="5">
        <f t="shared" si="3"/>
        <v>309.65250000000003</v>
      </c>
      <c r="O47" s="79"/>
    </row>
    <row r="48" spans="1:15" ht="13.5" thickBot="1" x14ac:dyDescent="0.25">
      <c r="A48" s="23">
        <v>91.4</v>
      </c>
      <c r="B48" s="24" t="s">
        <v>56</v>
      </c>
      <c r="C48" s="19">
        <v>1976</v>
      </c>
      <c r="D48" s="19"/>
      <c r="E48" s="39">
        <v>115</v>
      </c>
      <c r="F48" s="40">
        <v>125</v>
      </c>
      <c r="G48" s="39">
        <v>-130</v>
      </c>
      <c r="H48" s="72">
        <f t="shared" si="16"/>
        <v>125</v>
      </c>
      <c r="I48" s="39">
        <v>140</v>
      </c>
      <c r="J48" s="40">
        <v>150</v>
      </c>
      <c r="K48" s="48">
        <v>-155</v>
      </c>
      <c r="L48" s="73">
        <f t="shared" si="17"/>
        <v>150</v>
      </c>
      <c r="M48" s="75">
        <f t="shared" si="18"/>
        <v>275</v>
      </c>
      <c r="N48" s="25">
        <f>IF(ISNUMBER(A48), (IF(175.508&lt; A48,M48, TRUNC(10^(0.75194503*((LOG((A48/175.508)/LOG(10))*(LOG((A48/175.508)/LOG(10)))))),4)*M48)), 0)</f>
        <v>316.0025</v>
      </c>
      <c r="O48" s="80"/>
    </row>
    <row r="49" spans="1:15" ht="13.5" thickBot="1" x14ac:dyDescent="0.25">
      <c r="A49" s="41"/>
      <c r="B49" s="42"/>
      <c r="C49" s="43"/>
      <c r="D49" s="43"/>
      <c r="E49" s="44"/>
      <c r="F49" s="44"/>
      <c r="G49" s="44"/>
      <c r="H49" s="76"/>
      <c r="I49" s="44"/>
      <c r="J49" s="44"/>
      <c r="K49" s="45"/>
      <c r="L49" s="77"/>
      <c r="M49" s="77"/>
      <c r="N49" s="47"/>
      <c r="O49" s="46"/>
    </row>
    <row r="50" spans="1:15" x14ac:dyDescent="0.2">
      <c r="A50" s="81" t="s">
        <v>20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5" ht="13.5" thickBot="1" x14ac:dyDescent="0.25">
      <c r="A51" s="84" t="s">
        <v>21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</row>
    <row r="52" spans="1:15" ht="13.5" hidden="1" thickBot="1" x14ac:dyDescent="0.25">
      <c r="A52" s="8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mergeCells count="20">
    <mergeCell ref="A51:N51"/>
    <mergeCell ref="A52:N52"/>
    <mergeCell ref="O43:O48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  <mergeCell ref="O36:O41"/>
    <mergeCell ref="O29:O34"/>
    <mergeCell ref="O22:O27"/>
    <mergeCell ref="O15:O20"/>
    <mergeCell ref="A50:N50"/>
  </mergeCells>
  <phoneticPr fontId="4" type="noConversion"/>
  <conditionalFormatting sqref="E22:G27 I22:K27 E8:G13 I8:K13 I29:K34 E29:G34 I15:K20 E15:G20 I43:K49 E43:G49 I36:K41 E36:G41">
    <cfRule type="cellIs" dxfId="1" priority="5" stopIfTrue="1" operator="lessThan">
      <formula>0</formula>
    </cfRule>
    <cfRule type="cellIs" dxfId="0" priority="6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 Prohl</cp:lastModifiedBy>
  <cp:revision/>
  <dcterms:created xsi:type="dcterms:W3CDTF">2017-01-22T21:04:49Z</dcterms:created>
  <dcterms:modified xsi:type="dcterms:W3CDTF">2018-05-13T12:37:50Z</dcterms:modified>
</cp:coreProperties>
</file>