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30" yWindow="330" windowWidth="11280" windowHeight="6225"/>
  </bookViews>
  <sheets>
    <sheet name="Muži" sheetId="1" r:id="rId1"/>
    <sheet name="Ženy" sheetId="2" r:id="rId2"/>
  </sheets>
  <calcPr calcId="125725" calcMode="manual"/>
</workbook>
</file>

<file path=xl/calcChain.xml><?xml version="1.0" encoding="utf-8"?>
<calcChain xmlns="http://schemas.openxmlformats.org/spreadsheetml/2006/main">
  <c r="O11" i="2"/>
  <c r="H19" i="1"/>
  <c r="O16" i="2"/>
  <c r="O26"/>
  <c r="O31"/>
  <c r="O36"/>
  <c r="O41"/>
  <c r="L27"/>
  <c r="L7"/>
  <c r="H8" l="1"/>
  <c r="H7"/>
  <c r="H17" l="1"/>
  <c r="L17"/>
  <c r="M17" s="1"/>
  <c r="N17" s="1"/>
  <c r="H18"/>
  <c r="L18"/>
  <c r="M18" s="1"/>
  <c r="N18" s="1"/>
  <c r="H19"/>
  <c r="L19"/>
  <c r="M19" s="1"/>
  <c r="N19" s="1"/>
  <c r="H20"/>
  <c r="L20"/>
  <c r="M20" s="1"/>
  <c r="N20" s="1"/>
  <c r="H12"/>
  <c r="L12"/>
  <c r="H13"/>
  <c r="L13"/>
  <c r="H14"/>
  <c r="L14"/>
  <c r="M7"/>
  <c r="N7" s="1"/>
  <c r="L8"/>
  <c r="M8" s="1"/>
  <c r="N8" s="1"/>
  <c r="H9"/>
  <c r="L9"/>
  <c r="M9" s="1"/>
  <c r="N9" s="1"/>
  <c r="H10"/>
  <c r="L10"/>
  <c r="H15"/>
  <c r="L15"/>
  <c r="H22"/>
  <c r="L22"/>
  <c r="H23"/>
  <c r="L23"/>
  <c r="H24"/>
  <c r="L24"/>
  <c r="H25"/>
  <c r="L25"/>
  <c r="H27"/>
  <c r="H28"/>
  <c r="L28"/>
  <c r="H29"/>
  <c r="L29"/>
  <c r="H30"/>
  <c r="L30"/>
  <c r="H32"/>
  <c r="L32"/>
  <c r="H33"/>
  <c r="L33"/>
  <c r="H34"/>
  <c r="L34"/>
  <c r="H35"/>
  <c r="L35"/>
  <c r="H37"/>
  <c r="L37"/>
  <c r="H38"/>
  <c r="L38"/>
  <c r="H39"/>
  <c r="L39"/>
  <c r="H40"/>
  <c r="L40"/>
  <c r="H42"/>
  <c r="L42"/>
  <c r="H43"/>
  <c r="L43"/>
  <c r="H44"/>
  <c r="L44"/>
  <c r="H45"/>
  <c r="L45"/>
  <c r="H47"/>
  <c r="L47"/>
  <c r="H48"/>
  <c r="L48"/>
  <c r="M10" l="1"/>
  <c r="N10" s="1"/>
  <c r="N21"/>
  <c r="M48"/>
  <c r="N48" s="1"/>
  <c r="M14"/>
  <c r="N14" s="1"/>
  <c r="M13"/>
  <c r="N13" s="1"/>
  <c r="M12"/>
  <c r="N12" s="1"/>
  <c r="M47"/>
  <c r="N47" s="1"/>
  <c r="M45"/>
  <c r="N45" s="1"/>
  <c r="M44"/>
  <c r="N44" s="1"/>
  <c r="M43"/>
  <c r="N43" s="1"/>
  <c r="M42"/>
  <c r="N42" s="1"/>
  <c r="M40"/>
  <c r="N40" s="1"/>
  <c r="M39"/>
  <c r="N39" s="1"/>
  <c r="M38"/>
  <c r="N38" s="1"/>
  <c r="M37"/>
  <c r="N37" s="1"/>
  <c r="M35"/>
  <c r="N35" s="1"/>
  <c r="M34"/>
  <c r="N34" s="1"/>
  <c r="M33"/>
  <c r="N33" s="1"/>
  <c r="M32"/>
  <c r="N32" s="1"/>
  <c r="M30"/>
  <c r="N30" s="1"/>
  <c r="M29"/>
  <c r="N29" s="1"/>
  <c r="M28"/>
  <c r="N28" s="1"/>
  <c r="M27"/>
  <c r="N27" s="1"/>
  <c r="M25"/>
  <c r="N25" s="1"/>
  <c r="M24"/>
  <c r="N24" s="1"/>
  <c r="M23"/>
  <c r="N23" s="1"/>
  <c r="M22"/>
  <c r="N22" s="1"/>
  <c r="M15"/>
  <c r="N15" s="1"/>
  <c r="N11"/>
  <c r="L48" i="1"/>
  <c r="H48"/>
  <c r="L47"/>
  <c r="H47"/>
  <c r="L46"/>
  <c r="H46"/>
  <c r="L45"/>
  <c r="H45"/>
  <c r="L44"/>
  <c r="H44"/>
  <c r="M44" s="1"/>
  <c r="N44" s="1"/>
  <c r="L43"/>
  <c r="H43"/>
  <c r="L41"/>
  <c r="H41"/>
  <c r="M41" s="1"/>
  <c r="N41" s="1"/>
  <c r="L40"/>
  <c r="H40"/>
  <c r="L39"/>
  <c r="H39"/>
  <c r="L38"/>
  <c r="H38"/>
  <c r="L37"/>
  <c r="H37"/>
  <c r="L36"/>
  <c r="H36"/>
  <c r="L34"/>
  <c r="H34"/>
  <c r="M34" s="1"/>
  <c r="N34" s="1"/>
  <c r="L33"/>
  <c r="H33"/>
  <c r="M33" s="1"/>
  <c r="N33" s="1"/>
  <c r="L32"/>
  <c r="H32"/>
  <c r="L31"/>
  <c r="H31"/>
  <c r="L30"/>
  <c r="H30"/>
  <c r="L29"/>
  <c r="H29"/>
  <c r="L27"/>
  <c r="H27"/>
  <c r="L26"/>
  <c r="H26"/>
  <c r="L25"/>
  <c r="H25"/>
  <c r="L24"/>
  <c r="H24"/>
  <c r="L23"/>
  <c r="H23"/>
  <c r="L22"/>
  <c r="H22"/>
  <c r="L20"/>
  <c r="H20"/>
  <c r="L19"/>
  <c r="L18"/>
  <c r="H18"/>
  <c r="L17"/>
  <c r="H17"/>
  <c r="L16"/>
  <c r="H16"/>
  <c r="L15"/>
  <c r="H15"/>
  <c r="L13"/>
  <c r="H13"/>
  <c r="L12"/>
  <c r="H12"/>
  <c r="L11"/>
  <c r="H11"/>
  <c r="L10"/>
  <c r="H10"/>
  <c r="L9"/>
  <c r="H9"/>
  <c r="L8"/>
  <c r="H8"/>
  <c r="M20" l="1"/>
  <c r="N20" s="1"/>
  <c r="M31"/>
  <c r="N31" s="1"/>
  <c r="M13"/>
  <c r="N13" s="1"/>
  <c r="M12"/>
  <c r="N12" s="1"/>
  <c r="M19"/>
  <c r="N19" s="1"/>
  <c r="M32"/>
  <c r="N32" s="1"/>
  <c r="M26"/>
  <c r="N26" s="1"/>
  <c r="M27"/>
  <c r="N27" s="1"/>
  <c r="M39"/>
  <c r="N39" s="1"/>
  <c r="M25"/>
  <c r="N25" s="1"/>
  <c r="M11"/>
  <c r="N11" s="1"/>
  <c r="M40"/>
  <c r="N40" s="1"/>
  <c r="M46"/>
  <c r="N46" s="1"/>
  <c r="M47"/>
  <c r="N47" s="1"/>
  <c r="M48"/>
  <c r="N48" s="1"/>
  <c r="M23"/>
  <c r="N23" s="1"/>
  <c r="M24"/>
  <c r="N24" s="1"/>
  <c r="M37"/>
  <c r="N37" s="1"/>
  <c r="M15"/>
  <c r="N15" s="1"/>
  <c r="M30"/>
  <c r="N30" s="1"/>
  <c r="M45"/>
  <c r="N45" s="1"/>
  <c r="M22"/>
  <c r="N22" s="1"/>
  <c r="M10"/>
  <c r="N10" s="1"/>
  <c r="M8"/>
  <c r="N8" s="1"/>
  <c r="M9"/>
  <c r="N9" s="1"/>
  <c r="M29"/>
  <c r="N29" s="1"/>
  <c r="M36"/>
  <c r="N36" s="1"/>
  <c r="M43"/>
  <c r="N43" s="1"/>
  <c r="M16"/>
  <c r="N16" s="1"/>
  <c r="M17"/>
  <c r="N17" s="1"/>
  <c r="M38"/>
  <c r="N38" s="1"/>
  <c r="M18"/>
  <c r="N18" s="1"/>
  <c r="N31" i="2"/>
  <c r="N41"/>
  <c r="N16"/>
  <c r="N26"/>
  <c r="N36"/>
  <c r="N46"/>
  <c r="O46" s="1"/>
  <c r="O21" l="1"/>
  <c r="N42" i="1"/>
  <c r="N21"/>
  <c r="N28"/>
  <c r="N35"/>
  <c r="N7"/>
  <c r="N14"/>
  <c r="O14" l="1"/>
  <c r="O21"/>
  <c r="O42"/>
  <c r="O28"/>
  <c r="O7"/>
  <c r="O35"/>
</calcChain>
</file>

<file path=xl/sharedStrings.xml><?xml version="1.0" encoding="utf-8"?>
<sst xmlns="http://schemas.openxmlformats.org/spreadsheetml/2006/main" count="131" uniqueCount="107">
  <si>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</si>
  <si>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</si>
  <si>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</si>
  <si>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</si>
  <si>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</si>
  <si>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</si>
  <si>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</si>
  <si>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</si>
  <si>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</si>
  <si>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</si>
  <si>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</si>
  <si>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</si>
  <si>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</si>
  <si>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</si>
  <si>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Holešov</t>
  </si>
  <si>
    <r>
      <rPr>
        <b/>
        <sz val="10"/>
        <rFont val="Arial"/>
        <family val="2"/>
        <charset val="238"/>
      </rPr>
      <t>Vrchní rozhodčí</t>
    </r>
    <r>
      <rPr>
        <sz val="10"/>
        <rFont val="Arial"/>
        <family val="2"/>
        <charset val="238"/>
      </rPr>
      <t>: Vladislav Doležel</t>
    </r>
  </si>
  <si>
    <t>Hanák Michal</t>
  </si>
  <si>
    <t>Sanétrník Jan</t>
  </si>
  <si>
    <t>Termín: 12.5. 2018</t>
  </si>
  <si>
    <t>2. kolo II. ligy mužů - sk. B</t>
  </si>
  <si>
    <t>TAK HELLAS BRNO "B"</t>
  </si>
  <si>
    <t>TJ TŽ TŘINEC</t>
  </si>
  <si>
    <t>Pavlosek Radek</t>
  </si>
  <si>
    <t>Wollner Luděk</t>
  </si>
  <si>
    <t>Gorzolka Jan</t>
  </si>
  <si>
    <t>Pudich Dalibor</t>
  </si>
  <si>
    <t>Gorný Jakub</t>
  </si>
  <si>
    <t>TJ HOLEŠOV</t>
  </si>
  <si>
    <t>Stroupek David</t>
  </si>
  <si>
    <t>Kolář Daniel</t>
  </si>
  <si>
    <t>Kolář Jan</t>
  </si>
  <si>
    <t>Maruška Vítězslav</t>
  </si>
  <si>
    <t>TJ SOKOL NOVÝ HROZENKOV</t>
  </si>
  <si>
    <t>Kopecký Vlastimil</t>
  </si>
  <si>
    <t>Škarpa Václav</t>
  </si>
  <si>
    <t>Paška Vojtěch</t>
  </si>
  <si>
    <t>Trlica Rostislav</t>
  </si>
  <si>
    <t>TJ SOKOL ZLÍN-5</t>
  </si>
  <si>
    <t>Hovjacký Ondřej</t>
  </si>
  <si>
    <t>Špidlík Antonín</t>
  </si>
  <si>
    <t>Jančík Pavel</t>
  </si>
  <si>
    <t>Šesták Dominik</t>
  </si>
  <si>
    <t>Hofbauer Tomáš</t>
  </si>
  <si>
    <t>ASK TATRA KOPŘIVNICE</t>
  </si>
  <si>
    <t>Mičulek Martin</t>
  </si>
  <si>
    <t>Novobilský Tomáš</t>
  </si>
  <si>
    <t>Enčev Radek</t>
  </si>
  <si>
    <t>Tran Bao</t>
  </si>
  <si>
    <t>Maršálek Josef</t>
  </si>
  <si>
    <t>Moravčík Václav</t>
  </si>
  <si>
    <t>Brhel Pavel</t>
  </si>
  <si>
    <t>Hlaváček Tomáš</t>
  </si>
  <si>
    <t>Kutrová Petra</t>
  </si>
  <si>
    <t>Fojtíková Kateřina</t>
  </si>
  <si>
    <t>Vzpírání Haná</t>
  </si>
  <si>
    <t>Poláková Anna</t>
  </si>
  <si>
    <t>Krajčovičová Zuzana</t>
  </si>
  <si>
    <t>Pšánská Nicole</t>
  </si>
  <si>
    <t>Dylušová Barbora</t>
  </si>
  <si>
    <t>SK CWG Bohumín</t>
  </si>
  <si>
    <t>Thérová Petra</t>
  </si>
  <si>
    <t>Gorzolková  Denisa</t>
  </si>
  <si>
    <t>Supíková  Darija</t>
  </si>
  <si>
    <t>TŽ  Třinec</t>
  </si>
  <si>
    <t>Šigutová Daniela</t>
  </si>
  <si>
    <t>Slovíková Andrea</t>
  </si>
  <si>
    <t>Podermanská Anežka</t>
  </si>
  <si>
    <t>S.M.Ostrava "B"</t>
  </si>
  <si>
    <t>Wrzecionková Viktorie</t>
  </si>
  <si>
    <t>Šrámková Zuzana</t>
  </si>
  <si>
    <t>Pěkníková  Andrea</t>
  </si>
  <si>
    <t>FG Havířov</t>
  </si>
  <si>
    <t>Kičmerová  Nikola</t>
  </si>
  <si>
    <t>Vašíčková Klára</t>
  </si>
  <si>
    <t>Janíčková Kamila</t>
  </si>
  <si>
    <t>Haláčková Kristýna</t>
  </si>
  <si>
    <t>TAK H. Brno D</t>
  </si>
  <si>
    <t>Staňková Sylvie</t>
  </si>
  <si>
    <t>Konečná Eva</t>
  </si>
  <si>
    <t>Vaňková  Jana</t>
  </si>
  <si>
    <t>Baďurová  Ivana</t>
  </si>
  <si>
    <t>CF Destiny Brno</t>
  </si>
  <si>
    <t>Handlová  Veronika</t>
  </si>
  <si>
    <t>Říhová Lucie</t>
  </si>
  <si>
    <t>Bonaventurová Michaela</t>
  </si>
  <si>
    <t>Poř.</t>
  </si>
  <si>
    <r>
      <rPr>
        <b/>
        <sz val="10"/>
        <rFont val="Arial"/>
        <family val="2"/>
        <charset val="238"/>
      </rPr>
      <t>Pozn.</t>
    </r>
    <r>
      <rPr>
        <sz val="10"/>
        <rFont val="Arial"/>
        <charset val="238"/>
      </rPr>
      <t xml:space="preserve">: </t>
    </r>
  </si>
  <si>
    <t>Vrchní rozhodčí: Vladislav Doležel</t>
  </si>
  <si>
    <t>Ladomirjak Nikolas</t>
  </si>
  <si>
    <t>Brzokoupil Vladimír</t>
  </si>
  <si>
    <t>Pavelka Jiří</t>
  </si>
  <si>
    <t>Koňařík Jakub</t>
  </si>
  <si>
    <t>Vybíral Josef</t>
  </si>
  <si>
    <t>Zdražil Lukáš</t>
  </si>
  <si>
    <t>Mihoč Filip</t>
  </si>
  <si>
    <t>Driják Ondřej</t>
  </si>
  <si>
    <r>
      <rPr>
        <b/>
        <sz val="10"/>
        <rFont val="Arial"/>
        <family val="2"/>
        <charset val="238"/>
      </rPr>
      <t>Rozhodčí</t>
    </r>
    <r>
      <rPr>
        <sz val="10"/>
        <rFont val="Arial"/>
        <family val="2"/>
        <charset val="238"/>
      </rPr>
      <t>: Orságová, Saranová, Lepíková, Kaláčová, Špidlík, Kolář Jos., Tomalová, Kužílek, Janíček</t>
    </r>
  </si>
  <si>
    <t>Rozhodčí: Orságová, Saranová, Lepíková, Kaláčová, Špidlík, Kolář Jos., Tomalová, Kužílek, Janíček</t>
  </si>
  <si>
    <t>Vaumundová Petra</t>
  </si>
  <si>
    <t>Malíčková Veronika</t>
  </si>
  <si>
    <t>Nagyová Andrea</t>
  </si>
  <si>
    <t>Malcharcziková Eliška</t>
  </si>
  <si>
    <t>Klabalová Klára</t>
  </si>
  <si>
    <t>Mimo soutěž</t>
  </si>
  <si>
    <t>SPČ Olomouc</t>
  </si>
  <si>
    <t>Šípová Simona/Olomouc</t>
  </si>
  <si>
    <t>Danielová Dagmar/Olomouc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</si>
</sst>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2">
    <font>
      <sz val="10"/>
      <name val="Arial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sz val="11"/>
      <color rgb="FF9C000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7CE"/>
      </patternFill>
    </fill>
  </fills>
  <borders count="7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</borders>
  <cellStyleXfs count="3">
    <xf numFmtId="0" fontId="0" fillId="0" borderId="0"/>
    <xf numFmtId="0" fontId="9" fillId="0" borderId="0"/>
    <xf numFmtId="0" fontId="11" fillId="6" borderId="0" applyNumberFormat="0" applyBorder="0" applyAlignment="0" applyProtection="0"/>
  </cellStyleXfs>
  <cellXfs count="200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4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2" fillId="0" borderId="14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165" fontId="2" fillId="0" borderId="17" xfId="0" applyNumberFormat="1" applyFont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0" fillId="0" borderId="34" xfId="0" applyNumberFormat="1" applyBorder="1"/>
    <xf numFmtId="0" fontId="4" fillId="0" borderId="35" xfId="0" applyNumberFormat="1" applyFont="1" applyBorder="1" applyAlignment="1">
      <alignment horizontal="center" vertical="center"/>
    </xf>
    <xf numFmtId="164" fontId="0" fillId="0" borderId="36" xfId="0" applyNumberFormat="1" applyBorder="1"/>
    <xf numFmtId="0" fontId="0" fillId="4" borderId="0" xfId="0" applyFill="1"/>
    <xf numFmtId="2" fontId="2" fillId="4" borderId="19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" fontId="2" fillId="4" borderId="0" xfId="0" quotePrefix="1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right"/>
    </xf>
    <xf numFmtId="0" fontId="1" fillId="4" borderId="0" xfId="0" applyNumberFormat="1" applyFont="1" applyFill="1" applyBorder="1" applyAlignment="1">
      <alignment horizontal="center"/>
    </xf>
    <xf numFmtId="164" fontId="0" fillId="4" borderId="0" xfId="0" applyNumberFormat="1" applyFill="1"/>
    <xf numFmtId="0" fontId="0" fillId="3" borderId="38" xfId="0" applyFill="1" applyBorder="1"/>
    <xf numFmtId="0" fontId="0" fillId="3" borderId="39" xfId="0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44" xfId="0" applyFill="1" applyBorder="1"/>
    <xf numFmtId="0" fontId="9" fillId="3" borderId="37" xfId="0" applyFont="1" applyFill="1" applyBorder="1"/>
    <xf numFmtId="1" fontId="3" fillId="0" borderId="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1" fontId="3" fillId="0" borderId="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0" fillId="0" borderId="0" xfId="0" applyFill="1"/>
    <xf numFmtId="164" fontId="0" fillId="0" borderId="23" xfId="0" applyNumberFormat="1" applyFill="1" applyBorder="1"/>
    <xf numFmtId="0" fontId="1" fillId="2" borderId="7" xfId="0" applyNumberFormat="1" applyFont="1" applyFill="1" applyBorder="1" applyAlignment="1">
      <alignment horizontal="center"/>
    </xf>
    <xf numFmtId="2" fontId="2" fillId="0" borderId="46" xfId="0" applyNumberFormat="1" applyFont="1" applyBorder="1" applyAlignment="1">
      <alignment horizontal="right"/>
    </xf>
    <xf numFmtId="1" fontId="2" fillId="3" borderId="15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2" fontId="2" fillId="0" borderId="48" xfId="0" applyNumberFormat="1" applyFont="1" applyBorder="1" applyAlignment="1">
      <alignment horizontal="right"/>
    </xf>
    <xf numFmtId="1" fontId="2" fillId="3" borderId="1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2" fontId="2" fillId="0" borderId="50" xfId="0" applyNumberFormat="1" applyFont="1" applyBorder="1" applyAlignment="1">
      <alignment horizontal="right"/>
    </xf>
    <xf numFmtId="2" fontId="2" fillId="0" borderId="51" xfId="0" applyNumberFormat="1" applyFont="1" applyBorder="1" applyAlignment="1">
      <alignment horizontal="right"/>
    </xf>
    <xf numFmtId="1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9" fillId="0" borderId="0" xfId="1"/>
    <xf numFmtId="164" fontId="9" fillId="0" borderId="0" xfId="1" applyNumberFormat="1"/>
    <xf numFmtId="0" fontId="1" fillId="2" borderId="7" xfId="1" applyNumberFormat="1" applyFont="1" applyFill="1" applyBorder="1" applyAlignment="1">
      <alignment horizontal="center"/>
    </xf>
    <xf numFmtId="164" fontId="9" fillId="0" borderId="49" xfId="1" applyNumberFormat="1" applyBorder="1"/>
    <xf numFmtId="165" fontId="2" fillId="0" borderId="1" xfId="1" applyNumberFormat="1" applyFont="1" applyBorder="1" applyAlignment="1">
      <alignment horizontal="right"/>
    </xf>
    <xf numFmtId="1" fontId="3" fillId="0" borderId="1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2" fillId="0" borderId="55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48" xfId="1" applyNumberFormat="1" applyFont="1" applyBorder="1" applyAlignment="1">
      <alignment horizontal="right"/>
    </xf>
    <xf numFmtId="0" fontId="9" fillId="0" borderId="49" xfId="1" applyBorder="1"/>
    <xf numFmtId="165" fontId="2" fillId="0" borderId="14" xfId="1" applyNumberFormat="1" applyFont="1" applyBorder="1" applyAlignment="1">
      <alignment horizontal="right"/>
    </xf>
    <xf numFmtId="1" fontId="3" fillId="0" borderId="15" xfId="1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0" fontId="2" fillId="0" borderId="56" xfId="1" applyFont="1" applyBorder="1" applyAlignment="1">
      <alignment horizontal="center"/>
    </xf>
    <xf numFmtId="0" fontId="2" fillId="0" borderId="14" xfId="1" applyFont="1" applyBorder="1" applyAlignment="1">
      <alignment horizontal="left"/>
    </xf>
    <xf numFmtId="2" fontId="2" fillId="0" borderId="46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7" xfId="1" applyFont="1" applyBorder="1" applyAlignment="1">
      <alignment horizontal="center"/>
    </xf>
    <xf numFmtId="0" fontId="2" fillId="0" borderId="5" xfId="1" applyFont="1" applyBorder="1" applyAlignment="1">
      <alignment horizontal="left"/>
    </xf>
    <xf numFmtId="2" fontId="2" fillId="0" borderId="4" xfId="1" applyNumberFormat="1" applyFont="1" applyBorder="1" applyAlignment="1">
      <alignment horizontal="right"/>
    </xf>
    <xf numFmtId="1" fontId="3" fillId="0" borderId="20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center"/>
    </xf>
    <xf numFmtId="1" fontId="2" fillId="0" borderId="18" xfId="1" applyNumberFormat="1" applyFont="1" applyBorder="1" applyAlignment="1">
      <alignment horizontal="center"/>
    </xf>
    <xf numFmtId="1" fontId="2" fillId="0" borderId="17" xfId="1" applyNumberFormat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2" fontId="2" fillId="0" borderId="51" xfId="1" applyNumberFormat="1" applyFont="1" applyBorder="1" applyAlignment="1">
      <alignment horizontal="right"/>
    </xf>
    <xf numFmtId="1" fontId="3" fillId="0" borderId="58" xfId="1" applyNumberFormat="1" applyFont="1" applyBorder="1" applyAlignment="1">
      <alignment horizontal="center"/>
    </xf>
    <xf numFmtId="1" fontId="3" fillId="0" borderId="59" xfId="1" applyNumberFormat="1" applyFont="1" applyBorder="1" applyAlignment="1">
      <alignment horizontal="center"/>
    </xf>
    <xf numFmtId="0" fontId="2" fillId="0" borderId="60" xfId="1" applyFont="1" applyBorder="1" applyAlignment="1">
      <alignment horizontal="center"/>
    </xf>
    <xf numFmtId="0" fontId="2" fillId="0" borderId="59" xfId="1" applyFont="1" applyBorder="1" applyAlignment="1">
      <alignment horizontal="left"/>
    </xf>
    <xf numFmtId="2" fontId="2" fillId="0" borderId="61" xfId="1" applyNumberFormat="1" applyFont="1" applyBorder="1" applyAlignment="1">
      <alignment horizontal="right"/>
    </xf>
    <xf numFmtId="164" fontId="9" fillId="0" borderId="5" xfId="1" applyNumberFormat="1" applyBorder="1"/>
    <xf numFmtId="0" fontId="3" fillId="0" borderId="5" xfId="1" applyFont="1" applyBorder="1" applyAlignment="1">
      <alignment horizontal="center"/>
    </xf>
    <xf numFmtId="0" fontId="3" fillId="0" borderId="62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/>
    </xf>
    <xf numFmtId="0" fontId="3" fillId="0" borderId="62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0" fontId="3" fillId="0" borderId="5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3" fillId="0" borderId="4" xfId="1" applyNumberFormat="1" applyFont="1" applyBorder="1" applyAlignment="1">
      <alignment horizontal="center" vertical="center"/>
    </xf>
    <xf numFmtId="164" fontId="1" fillId="0" borderId="47" xfId="1" applyNumberFormat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1" fillId="0" borderId="52" xfId="1" applyFont="1" applyBorder="1" applyAlignment="1">
      <alignment horizontal="center"/>
    </xf>
    <xf numFmtId="0" fontId="1" fillId="0" borderId="54" xfId="1" applyFont="1" applyBorder="1" applyAlignment="1">
      <alignment horizontal="center"/>
    </xf>
    <xf numFmtId="0" fontId="1" fillId="0" borderId="47" xfId="1" applyFont="1" applyBorder="1" applyAlignment="1">
      <alignment horizontal="center"/>
    </xf>
    <xf numFmtId="1" fontId="2" fillId="3" borderId="18" xfId="0" quotePrefix="1" applyNumberFormat="1" applyFont="1" applyFill="1" applyBorder="1" applyAlignment="1">
      <alignment horizontal="center"/>
    </xf>
    <xf numFmtId="0" fontId="9" fillId="5" borderId="0" xfId="1" applyFill="1"/>
    <xf numFmtId="164" fontId="9" fillId="5" borderId="0" xfId="1" applyNumberFormat="1" applyFill="1"/>
    <xf numFmtId="0" fontId="2" fillId="0" borderId="64" xfId="1" applyFont="1" applyBorder="1" applyAlignment="1">
      <alignment horizontal="center"/>
    </xf>
    <xf numFmtId="0" fontId="2" fillId="0" borderId="65" xfId="1" applyFont="1" applyBorder="1" applyAlignment="1">
      <alignment horizontal="center"/>
    </xf>
    <xf numFmtId="0" fontId="2" fillId="0" borderId="66" xfId="1" applyFont="1" applyBorder="1" applyAlignment="1">
      <alignment horizontal="center"/>
    </xf>
    <xf numFmtId="0" fontId="2" fillId="0" borderId="49" xfId="1" applyFont="1" applyBorder="1" applyAlignment="1">
      <alignment horizontal="left"/>
    </xf>
    <xf numFmtId="0" fontId="2" fillId="0" borderId="67" xfId="1" applyFont="1" applyBorder="1" applyAlignment="1">
      <alignment horizontal="left"/>
    </xf>
    <xf numFmtId="0" fontId="2" fillId="0" borderId="68" xfId="1" applyFont="1" applyBorder="1" applyAlignment="1">
      <alignment horizontal="left"/>
    </xf>
    <xf numFmtId="0" fontId="2" fillId="0" borderId="69" xfId="1" applyFont="1" applyBorder="1" applyAlignment="1">
      <alignment horizontal="left"/>
    </xf>
    <xf numFmtId="0" fontId="2" fillId="0" borderId="70" xfId="1" applyFont="1" applyBorder="1" applyAlignment="1">
      <alignment horizontal="left"/>
    </xf>
    <xf numFmtId="0" fontId="2" fillId="0" borderId="71" xfId="1" applyFont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2" fillId="3" borderId="11" xfId="0" quotePrefix="1" applyNumberFormat="1" applyFont="1" applyFill="1" applyBorder="1" applyAlignment="1">
      <alignment horizontal="center"/>
    </xf>
    <xf numFmtId="1" fontId="2" fillId="3" borderId="13" xfId="0" quotePrefix="1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2" fillId="3" borderId="58" xfId="1" applyNumberFormat="1" applyFont="1" applyFill="1" applyBorder="1" applyAlignment="1">
      <alignment horizontal="center"/>
    </xf>
    <xf numFmtId="1" fontId="2" fillId="3" borderId="59" xfId="1" applyNumberFormat="1" applyFont="1" applyFill="1" applyBorder="1" applyAlignment="1">
      <alignment horizontal="center"/>
    </xf>
    <xf numFmtId="1" fontId="2" fillId="3" borderId="1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1" fontId="2" fillId="3" borderId="9" xfId="1" applyNumberFormat="1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/>
    </xf>
    <xf numFmtId="1" fontId="2" fillId="3" borderId="15" xfId="1" applyNumberFormat="1" applyFont="1" applyFill="1" applyBorder="1" applyAlignment="1">
      <alignment horizontal="center"/>
    </xf>
    <xf numFmtId="1" fontId="2" fillId="3" borderId="14" xfId="1" applyNumberFormat="1" applyFont="1" applyFill="1" applyBorder="1" applyAlignment="1">
      <alignment horizontal="center"/>
    </xf>
    <xf numFmtId="1" fontId="2" fillId="3" borderId="18" xfId="1" applyNumberFormat="1" applyFont="1" applyFill="1" applyBorder="1" applyAlignment="1">
      <alignment horizontal="center"/>
    </xf>
    <xf numFmtId="1" fontId="2" fillId="3" borderId="17" xfId="1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3" borderId="47" xfId="0" applyNumberFormat="1" applyFont="1" applyFill="1" applyBorder="1" applyAlignment="1">
      <alignment horizontal="center"/>
    </xf>
    <xf numFmtId="0" fontId="1" fillId="3" borderId="49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center"/>
    </xf>
    <xf numFmtId="0" fontId="1" fillId="3" borderId="37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left"/>
    </xf>
    <xf numFmtId="0" fontId="7" fillId="3" borderId="38" xfId="0" applyFont="1" applyFill="1" applyBorder="1" applyAlignment="1">
      <alignment horizontal="center"/>
    </xf>
    <xf numFmtId="2" fontId="3" fillId="2" borderId="45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45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0" borderId="47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9" fillId="0" borderId="4" xfId="1" applyFont="1" applyBorder="1" applyAlignment="1">
      <alignment horizontal="left"/>
    </xf>
    <xf numFmtId="0" fontId="9" fillId="0" borderId="9" xfId="1" applyBorder="1" applyAlignment="1">
      <alignment horizontal="left"/>
    </xf>
    <xf numFmtId="0" fontId="9" fillId="0" borderId="10" xfId="1" applyBorder="1" applyAlignment="1">
      <alignment horizontal="left"/>
    </xf>
    <xf numFmtId="0" fontId="3" fillId="0" borderId="7" xfId="1" applyFont="1" applyBorder="1" applyAlignment="1">
      <alignment horizontal="center"/>
    </xf>
    <xf numFmtId="0" fontId="9" fillId="0" borderId="54" xfId="1" applyFont="1" applyBorder="1" applyAlignment="1">
      <alignment horizontal="left"/>
    </xf>
    <xf numFmtId="0" fontId="9" fillId="0" borderId="53" xfId="1" applyBorder="1" applyAlignment="1">
      <alignment horizontal="left"/>
    </xf>
    <xf numFmtId="0" fontId="9" fillId="0" borderId="52" xfId="1" applyBorder="1" applyAlignment="1">
      <alignment horizontal="left"/>
    </xf>
    <xf numFmtId="0" fontId="3" fillId="3" borderId="47" xfId="1" applyFont="1" applyFill="1" applyBorder="1" applyAlignment="1">
      <alignment horizontal="center" vertical="center"/>
    </xf>
    <xf numFmtId="0" fontId="3" fillId="3" borderId="49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1" fontId="11" fillId="6" borderId="11" xfId="2" quotePrefix="1" applyNumberFormat="1" applyBorder="1" applyAlignment="1">
      <alignment horizontal="center"/>
    </xf>
    <xf numFmtId="1" fontId="11" fillId="6" borderId="18" xfId="2" quotePrefix="1" applyNumberFormat="1" applyBorder="1" applyAlignment="1">
      <alignment horizontal="center"/>
    </xf>
    <xf numFmtId="1" fontId="11" fillId="6" borderId="11" xfId="2" applyNumberFormat="1" applyBorder="1" applyAlignment="1">
      <alignment horizontal="center"/>
    </xf>
    <xf numFmtId="1" fontId="11" fillId="6" borderId="1" xfId="2" applyNumberFormat="1" applyBorder="1" applyAlignment="1">
      <alignment horizontal="center"/>
    </xf>
  </cellXfs>
  <cellStyles count="3">
    <cellStyle name="Chybně" xfId="2" builtinId="27"/>
    <cellStyle name="normální" xfId="0" builtinId="0"/>
    <cellStyle name="normální 2" xfId="1"/>
  </cellStyles>
  <dxfs count="3">
    <dxf>
      <font>
        <b val="0"/>
        <condense val="0"/>
        <extend val="0"/>
        <color indexed="20"/>
      </font>
      <fill>
        <patternFill patternType="solid">
          <fgColor indexed="24"/>
          <bgColor indexed="46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295275</xdr:colOff>
      <xdr:row>0</xdr:row>
      <xdr:rowOff>57150</xdr:rowOff>
    </xdr:from>
    <xdr:to>
      <xdr:col>20</xdr:col>
      <xdr:colOff>250165</xdr:colOff>
      <xdr:row>17</xdr:row>
      <xdr:rowOff>52380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15275" y="57150"/>
          <a:ext cx="3002890" cy="302910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428625</xdr:colOff>
      <xdr:row>0</xdr:row>
      <xdr:rowOff>161925</xdr:rowOff>
    </xdr:from>
    <xdr:to>
      <xdr:col>20</xdr:col>
      <xdr:colOff>366197</xdr:colOff>
      <xdr:row>23</xdr:row>
      <xdr:rowOff>119921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161925"/>
          <a:ext cx="2985572" cy="3028221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H78"/>
  <sheetViews>
    <sheetView tabSelected="1" topLeftCell="A19" zoomScale="130" zoomScaleNormal="130" workbookViewId="0">
      <selection activeCell="M29" sqref="M29"/>
    </sheetView>
  </sheetViews>
  <sheetFormatPr defaultRowHeight="12.75"/>
  <cols>
    <col min="1" max="1" width="7.28515625" customWidth="1"/>
    <col min="2" max="2" width="19.140625" customWidth="1"/>
    <col min="4" max="4" width="15.85546875" hidden="1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4.140625" style="1" customWidth="1"/>
  </cols>
  <sheetData>
    <row r="1" spans="1:34" ht="23.25" customHeight="1" thickTop="1">
      <c r="A1" s="165" t="s">
        <v>18</v>
      </c>
      <c r="B1" s="166"/>
      <c r="C1" s="167" t="s">
        <v>0</v>
      </c>
      <c r="D1" s="167"/>
      <c r="E1" s="167"/>
      <c r="F1" s="167"/>
      <c r="G1" s="167"/>
      <c r="H1" s="167"/>
      <c r="I1" s="167"/>
      <c r="J1" s="167"/>
      <c r="K1" s="167"/>
      <c r="L1" s="180" t="s">
        <v>14</v>
      </c>
      <c r="M1" s="180"/>
      <c r="N1" s="180"/>
      <c r="O1" s="181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5" customHeight="1">
      <c r="A2" s="174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15.75" customHeight="1" thickBo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4" ht="11.25" customHeight="1" thickTop="1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4" ht="14.25" thickTop="1" thickBot="1">
      <c r="A5" s="23" t="s">
        <v>1</v>
      </c>
      <c r="B5" s="24" t="s">
        <v>2</v>
      </c>
      <c r="C5" s="25" t="s">
        <v>13</v>
      </c>
      <c r="D5" s="26" t="s">
        <v>3</v>
      </c>
      <c r="E5" s="27" t="s">
        <v>4</v>
      </c>
      <c r="F5" s="28"/>
      <c r="G5" s="28"/>
      <c r="H5" s="29"/>
      <c r="I5" s="27" t="s">
        <v>5</v>
      </c>
      <c r="J5" s="28"/>
      <c r="K5" s="28"/>
      <c r="L5" s="29"/>
      <c r="M5" s="30" t="s">
        <v>6</v>
      </c>
      <c r="N5" s="31" t="s">
        <v>7</v>
      </c>
      <c r="O5" s="32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4" ht="13.5" thickBot="1">
      <c r="A6" s="33"/>
      <c r="B6" s="3"/>
      <c r="C6" s="4" t="s">
        <v>8</v>
      </c>
      <c r="D6" s="3"/>
      <c r="E6" s="5" t="s">
        <v>9</v>
      </c>
      <c r="F6" s="6" t="s">
        <v>10</v>
      </c>
      <c r="G6" s="7" t="s">
        <v>11</v>
      </c>
      <c r="H6" s="6" t="s">
        <v>12</v>
      </c>
      <c r="I6" s="7" t="s">
        <v>9</v>
      </c>
      <c r="J6" s="6" t="s">
        <v>10</v>
      </c>
      <c r="K6" s="7" t="s">
        <v>11</v>
      </c>
      <c r="L6" s="6" t="s">
        <v>12</v>
      </c>
      <c r="M6" s="8"/>
      <c r="N6" s="9"/>
      <c r="O6" s="34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13.5" thickBot="1">
      <c r="A7" s="168" t="s">
        <v>21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0"/>
      <c r="N7" s="22">
        <f>SUM(N8:N13)-MIN(N8:N13)</f>
        <v>1424.3871000000004</v>
      </c>
      <c r="O7" s="63">
        <f>RANK(N7,($N$7,$N$14,$N$21,$N$28,$N$35,$N$42))</f>
        <v>1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>
      <c r="A8" s="64">
        <v>97.8</v>
      </c>
      <c r="B8" s="15" t="s">
        <v>25</v>
      </c>
      <c r="C8" s="17">
        <v>1988</v>
      </c>
      <c r="D8" s="16"/>
      <c r="E8" s="65">
        <v>90</v>
      </c>
      <c r="F8" s="66">
        <v>95</v>
      </c>
      <c r="G8" s="65">
        <v>100</v>
      </c>
      <c r="H8" s="59">
        <f t="shared" ref="H8:H13" si="0">IF(MAX(E8:G8)&lt;0,0,MAX(E8:G8))</f>
        <v>100</v>
      </c>
      <c r="I8" s="65">
        <v>130</v>
      </c>
      <c r="J8" s="66">
        <v>137</v>
      </c>
      <c r="K8" s="65">
        <v>142</v>
      </c>
      <c r="L8" s="59">
        <f t="shared" ref="L8:L13" si="1">IF(MAX(I8:K8)&lt;0,0,MAX(I8:K8))</f>
        <v>142</v>
      </c>
      <c r="M8" s="60">
        <f t="shared" ref="M8:M13" si="2">SUM(H8,L8)</f>
        <v>242</v>
      </c>
      <c r="N8" s="19">
        <f>IF(ISNUMBER(A8), (IF(175.508&lt; A8,M8, TRUNC(10^(0.75194503*((LOG((A8/175.508)/LOG(10))*(LOG((A8/175.508)/LOG(10)))))),4)*M8)), 0)</f>
        <v>270.58020000000005</v>
      </c>
      <c r="O8" s="162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4" ht="12.75" customHeight="1">
      <c r="A9" s="67">
        <v>76.5</v>
      </c>
      <c r="B9" s="2" t="s">
        <v>24</v>
      </c>
      <c r="C9" s="10">
        <v>1995</v>
      </c>
      <c r="D9" s="10"/>
      <c r="E9" s="68">
        <v>-90</v>
      </c>
      <c r="F9" s="69">
        <v>95</v>
      </c>
      <c r="G9" s="68">
        <v>100</v>
      </c>
      <c r="H9" s="51">
        <f t="shared" si="0"/>
        <v>100</v>
      </c>
      <c r="I9" s="68">
        <v>-120</v>
      </c>
      <c r="J9" s="69">
        <v>-120</v>
      </c>
      <c r="K9" s="68">
        <v>120</v>
      </c>
      <c r="L9" s="51">
        <f t="shared" si="1"/>
        <v>120</v>
      </c>
      <c r="M9" s="52">
        <f t="shared" si="2"/>
        <v>220</v>
      </c>
      <c r="N9" s="11">
        <f t="shared" ref="N9:N47" si="3">IF(ISNUMBER(A9), (IF(175.508&lt; A9,M9, TRUNC(10^(0.75194503*((LOG((A9/175.508)/LOG(10))*(LOG((A9/175.508)/LOG(10)))))),4)*M9)), 0)</f>
        <v>275.55</v>
      </c>
      <c r="O9" s="163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4">
      <c r="A10" s="67">
        <v>98.7</v>
      </c>
      <c r="B10" s="2" t="s">
        <v>23</v>
      </c>
      <c r="C10" s="10">
        <v>1979</v>
      </c>
      <c r="D10" s="12"/>
      <c r="E10" s="68">
        <v>85</v>
      </c>
      <c r="F10" s="69">
        <v>-90</v>
      </c>
      <c r="G10" s="68">
        <v>90</v>
      </c>
      <c r="H10" s="51">
        <f t="shared" si="0"/>
        <v>90</v>
      </c>
      <c r="I10" s="68">
        <v>115</v>
      </c>
      <c r="J10" s="69">
        <v>120</v>
      </c>
      <c r="K10" s="139">
        <v>126</v>
      </c>
      <c r="L10" s="51">
        <f t="shared" si="1"/>
        <v>126</v>
      </c>
      <c r="M10" s="52">
        <f t="shared" si="2"/>
        <v>216</v>
      </c>
      <c r="N10" s="11">
        <f t="shared" si="3"/>
        <v>240.66720000000001</v>
      </c>
      <c r="O10" s="163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</row>
    <row r="11" spans="1:34">
      <c r="A11" s="67">
        <v>76.3</v>
      </c>
      <c r="B11" s="2" t="s">
        <v>88</v>
      </c>
      <c r="C11" s="10">
        <v>2002</v>
      </c>
      <c r="D11" s="10"/>
      <c r="E11" s="68">
        <v>60</v>
      </c>
      <c r="F11" s="69">
        <v>-65</v>
      </c>
      <c r="G11" s="68">
        <v>65</v>
      </c>
      <c r="H11" s="51">
        <f t="shared" si="0"/>
        <v>65</v>
      </c>
      <c r="I11" s="68">
        <v>90</v>
      </c>
      <c r="J11" s="69">
        <v>95</v>
      </c>
      <c r="K11" s="68">
        <v>-97</v>
      </c>
      <c r="L11" s="51">
        <f t="shared" si="1"/>
        <v>95</v>
      </c>
      <c r="M11" s="52">
        <f t="shared" si="2"/>
        <v>160</v>
      </c>
      <c r="N11" s="11">
        <f t="shared" si="3"/>
        <v>200.68799999999999</v>
      </c>
      <c r="O11" s="163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</row>
    <row r="12" spans="1:34" ht="13.5" customHeight="1">
      <c r="A12" s="67">
        <v>92.7</v>
      </c>
      <c r="B12" s="2" t="s">
        <v>22</v>
      </c>
      <c r="C12" s="10">
        <v>1989</v>
      </c>
      <c r="D12" s="12"/>
      <c r="E12" s="68">
        <v>105</v>
      </c>
      <c r="F12" s="69">
        <v>110</v>
      </c>
      <c r="G12" s="68">
        <v>115</v>
      </c>
      <c r="H12" s="55">
        <f t="shared" si="0"/>
        <v>115</v>
      </c>
      <c r="I12" s="68">
        <v>135</v>
      </c>
      <c r="J12" s="69">
        <v>140</v>
      </c>
      <c r="K12" s="139">
        <v>-145</v>
      </c>
      <c r="L12" s="51">
        <f t="shared" si="1"/>
        <v>140</v>
      </c>
      <c r="M12" s="52">
        <f t="shared" si="2"/>
        <v>255</v>
      </c>
      <c r="N12" s="11">
        <f t="shared" si="3"/>
        <v>291.28650000000005</v>
      </c>
      <c r="O12" s="163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</row>
    <row r="13" spans="1:34" ht="13.5" customHeight="1" thickBot="1">
      <c r="A13" s="70">
        <v>100.6</v>
      </c>
      <c r="B13" s="13" t="s">
        <v>26</v>
      </c>
      <c r="C13" s="18">
        <v>1998</v>
      </c>
      <c r="D13" s="14"/>
      <c r="E13" s="137">
        <v>-142</v>
      </c>
      <c r="F13" s="138">
        <v>143</v>
      </c>
      <c r="G13" s="137">
        <v>-150</v>
      </c>
      <c r="H13" s="56">
        <f t="shared" si="0"/>
        <v>143</v>
      </c>
      <c r="I13" s="137">
        <v>170</v>
      </c>
      <c r="J13" s="138">
        <v>-180</v>
      </c>
      <c r="K13" s="140">
        <v>-180</v>
      </c>
      <c r="L13" s="57">
        <f t="shared" si="1"/>
        <v>170</v>
      </c>
      <c r="M13" s="58">
        <f t="shared" si="2"/>
        <v>313</v>
      </c>
      <c r="N13" s="11">
        <f t="shared" si="3"/>
        <v>346.3032</v>
      </c>
      <c r="O13" s="164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ht="13.5" customHeight="1" thickBot="1">
      <c r="A14" s="168" t="s">
        <v>27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 s="22">
        <f>SUM(N15:N20)-MIN(N15:N20)</f>
        <v>1399.1863000000001</v>
      </c>
      <c r="O14" s="63">
        <f>RANK(N14,($N$7,$N$14,$N$21,$N$28,$N$35,$N$42))</f>
        <v>2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>
      <c r="A15" s="64">
        <v>86.9</v>
      </c>
      <c r="B15" s="15" t="s">
        <v>31</v>
      </c>
      <c r="C15" s="17">
        <v>1982</v>
      </c>
      <c r="D15" s="16"/>
      <c r="E15" s="65">
        <v>106</v>
      </c>
      <c r="F15" s="66">
        <v>-111</v>
      </c>
      <c r="G15" s="65">
        <v>-111</v>
      </c>
      <c r="H15" s="59">
        <f t="shared" ref="H15:H20" si="4">IF(MAX(E15:G15)&lt;0,0,MAX(E15:G15))</f>
        <v>106</v>
      </c>
      <c r="I15" s="65">
        <v>137</v>
      </c>
      <c r="J15" s="66">
        <v>142</v>
      </c>
      <c r="K15" s="65">
        <v>-146</v>
      </c>
      <c r="L15" s="59">
        <f t="shared" ref="L15:L20" si="5">IF(MAX(I15:K15)&lt;0,0,MAX(I15:K15))</f>
        <v>142</v>
      </c>
      <c r="M15" s="60">
        <f t="shared" ref="M15:M20" si="6">SUM(H15,L15)</f>
        <v>248</v>
      </c>
      <c r="N15" s="19">
        <f t="shared" si="3"/>
        <v>291.4248</v>
      </c>
      <c r="O15" s="162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1:34">
      <c r="A16" s="67">
        <v>84.4</v>
      </c>
      <c r="B16" s="2" t="s">
        <v>93</v>
      </c>
      <c r="C16" s="10">
        <v>1994</v>
      </c>
      <c r="D16" s="10"/>
      <c r="E16" s="68">
        <v>90</v>
      </c>
      <c r="F16" s="69">
        <v>96</v>
      </c>
      <c r="G16" s="68">
        <v>-101</v>
      </c>
      <c r="H16" s="51">
        <f t="shared" si="4"/>
        <v>96</v>
      </c>
      <c r="I16" s="68">
        <v>105</v>
      </c>
      <c r="J16" s="69">
        <v>112</v>
      </c>
      <c r="K16" s="68">
        <v>116</v>
      </c>
      <c r="L16" s="51">
        <f t="shared" si="5"/>
        <v>116</v>
      </c>
      <c r="M16" s="52">
        <f t="shared" si="6"/>
        <v>212</v>
      </c>
      <c r="N16" s="11">
        <f t="shared" si="3"/>
        <v>252.53440000000001</v>
      </c>
      <c r="O16" s="163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</row>
    <row r="17" spans="1:34">
      <c r="A17" s="67">
        <v>85.5</v>
      </c>
      <c r="B17" s="2" t="s">
        <v>29</v>
      </c>
      <c r="C17" s="10">
        <v>1987</v>
      </c>
      <c r="D17" s="12"/>
      <c r="E17" s="68">
        <v>107</v>
      </c>
      <c r="F17" s="69">
        <v>112</v>
      </c>
      <c r="G17" s="68">
        <v>-116</v>
      </c>
      <c r="H17" s="51">
        <f t="shared" si="4"/>
        <v>112</v>
      </c>
      <c r="I17" s="68">
        <v>119</v>
      </c>
      <c r="J17" s="69">
        <v>125</v>
      </c>
      <c r="K17" s="139">
        <v>-130</v>
      </c>
      <c r="L17" s="51">
        <f t="shared" si="5"/>
        <v>125</v>
      </c>
      <c r="M17" s="52">
        <f t="shared" si="6"/>
        <v>237</v>
      </c>
      <c r="N17" s="11">
        <f t="shared" si="3"/>
        <v>280.608</v>
      </c>
      <c r="O17" s="163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</row>
    <row r="18" spans="1:34">
      <c r="A18" s="67">
        <v>71.599999999999994</v>
      </c>
      <c r="B18" s="2" t="s">
        <v>17</v>
      </c>
      <c r="C18" s="10">
        <v>2001</v>
      </c>
      <c r="D18" s="10"/>
      <c r="E18" s="68">
        <v>88</v>
      </c>
      <c r="F18" s="69">
        <v>92</v>
      </c>
      <c r="G18" s="68">
        <v>95</v>
      </c>
      <c r="H18" s="51">
        <f t="shared" si="4"/>
        <v>95</v>
      </c>
      <c r="I18" s="68">
        <v>112</v>
      </c>
      <c r="J18" s="69">
        <v>116</v>
      </c>
      <c r="K18" s="68">
        <v>-118</v>
      </c>
      <c r="L18" s="51">
        <f t="shared" si="5"/>
        <v>116</v>
      </c>
      <c r="M18" s="52">
        <f t="shared" si="6"/>
        <v>211</v>
      </c>
      <c r="N18" s="11">
        <f t="shared" si="3"/>
        <v>274.3211</v>
      </c>
      <c r="O18" s="163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</row>
    <row r="19" spans="1:34">
      <c r="A19" s="67">
        <v>82.4</v>
      </c>
      <c r="B19" s="2" t="s">
        <v>30</v>
      </c>
      <c r="C19" s="10">
        <v>2002</v>
      </c>
      <c r="D19" s="12"/>
      <c r="E19" s="68">
        <v>96</v>
      </c>
      <c r="F19" s="69">
        <v>-101</v>
      </c>
      <c r="G19" s="68">
        <v>-101</v>
      </c>
      <c r="H19" s="55">
        <f t="shared" si="4"/>
        <v>96</v>
      </c>
      <c r="I19" s="68">
        <v>116</v>
      </c>
      <c r="J19" s="69">
        <v>-120</v>
      </c>
      <c r="K19" s="139">
        <v>-120</v>
      </c>
      <c r="L19" s="51">
        <f t="shared" si="5"/>
        <v>116</v>
      </c>
      <c r="M19" s="52">
        <f t="shared" si="6"/>
        <v>212</v>
      </c>
      <c r="N19" s="11">
        <f t="shared" si="3"/>
        <v>255.50240000000002</v>
      </c>
      <c r="O19" s="163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</row>
    <row r="20" spans="1:34" ht="15.75" thickBot="1">
      <c r="A20" s="71">
        <v>88.4</v>
      </c>
      <c r="B20" s="20" t="s">
        <v>28</v>
      </c>
      <c r="C20" s="18">
        <v>1995</v>
      </c>
      <c r="D20" s="18"/>
      <c r="E20" s="141">
        <v>-110</v>
      </c>
      <c r="F20" s="142">
        <v>110</v>
      </c>
      <c r="G20" s="141">
        <v>-120</v>
      </c>
      <c r="H20" s="72">
        <f t="shared" si="4"/>
        <v>110</v>
      </c>
      <c r="I20" s="141">
        <v>140</v>
      </c>
      <c r="J20" s="142">
        <v>145</v>
      </c>
      <c r="K20" s="197">
        <v>0</v>
      </c>
      <c r="L20" s="73">
        <f t="shared" si="5"/>
        <v>145</v>
      </c>
      <c r="M20" s="74">
        <f t="shared" si="6"/>
        <v>255</v>
      </c>
      <c r="N20" s="11">
        <f t="shared" si="3"/>
        <v>297.33</v>
      </c>
      <c r="O20" s="16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</row>
    <row r="21" spans="1:34" ht="13.5" customHeight="1" thickBot="1">
      <c r="A21" s="171" t="s">
        <v>32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3"/>
      <c r="N21" s="22">
        <f>SUM(N22:N27)-MIN(N22:N27)</f>
        <v>1309.5047999999999</v>
      </c>
      <c r="O21" s="63">
        <f>RANK(N21,($N$7,$N$14,$N$21,$N$28,$N$35,$N$42))</f>
        <v>4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>
      <c r="A22" s="64">
        <v>86.3</v>
      </c>
      <c r="B22" s="15" t="s">
        <v>90</v>
      </c>
      <c r="C22" s="16">
        <v>1982</v>
      </c>
      <c r="D22" s="16"/>
      <c r="E22" s="65">
        <v>92</v>
      </c>
      <c r="F22" s="66">
        <v>-97</v>
      </c>
      <c r="G22" s="65">
        <v>-97</v>
      </c>
      <c r="H22" s="59">
        <f t="shared" ref="H22:H27" si="7">IF(MAX(E22:G22)&lt;0,0,MAX(E22:G22))</f>
        <v>92</v>
      </c>
      <c r="I22" s="65">
        <v>115</v>
      </c>
      <c r="J22" s="66">
        <v>-120</v>
      </c>
      <c r="K22" s="65">
        <v>-120</v>
      </c>
      <c r="L22" s="59">
        <f t="shared" ref="L22:L27" si="8">IF(MAX(I22:K22)&lt;0,0,MAX(I22:K22))</f>
        <v>115</v>
      </c>
      <c r="M22" s="60">
        <f t="shared" ref="M22:M27" si="9">SUM(H22,L22)</f>
        <v>207</v>
      </c>
      <c r="N22" s="19">
        <f t="shared" si="3"/>
        <v>244.01160000000002</v>
      </c>
      <c r="O22" s="162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1:34" s="54" customFormat="1">
      <c r="A23" s="67">
        <v>109.7</v>
      </c>
      <c r="B23" s="2" t="s">
        <v>36</v>
      </c>
      <c r="C23" s="10">
        <v>1988</v>
      </c>
      <c r="D23" s="10"/>
      <c r="E23" s="68">
        <v>115</v>
      </c>
      <c r="F23" s="69">
        <v>120</v>
      </c>
      <c r="G23" s="68">
        <v>-124</v>
      </c>
      <c r="H23" s="51">
        <f t="shared" si="7"/>
        <v>120</v>
      </c>
      <c r="I23" s="68">
        <v>135</v>
      </c>
      <c r="J23" s="69">
        <v>140</v>
      </c>
      <c r="K23" s="68">
        <v>145</v>
      </c>
      <c r="L23" s="51">
        <f t="shared" si="8"/>
        <v>145</v>
      </c>
      <c r="M23" s="52">
        <f t="shared" si="9"/>
        <v>265</v>
      </c>
      <c r="N23" s="11">
        <f t="shared" si="3"/>
        <v>284.7955</v>
      </c>
      <c r="O23" s="16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s="54" customFormat="1">
      <c r="A24" s="67">
        <v>90.6</v>
      </c>
      <c r="B24" s="2" t="s">
        <v>35</v>
      </c>
      <c r="C24" s="10">
        <v>1988</v>
      </c>
      <c r="D24" s="12"/>
      <c r="E24" s="68">
        <v>95</v>
      </c>
      <c r="F24" s="69">
        <v>100</v>
      </c>
      <c r="G24" s="68">
        <v>105</v>
      </c>
      <c r="H24" s="51">
        <f t="shared" si="7"/>
        <v>105</v>
      </c>
      <c r="I24" s="68">
        <v>125</v>
      </c>
      <c r="J24" s="69">
        <v>-130</v>
      </c>
      <c r="K24" s="139">
        <v>130</v>
      </c>
      <c r="L24" s="51">
        <f t="shared" si="8"/>
        <v>130</v>
      </c>
      <c r="M24" s="52">
        <f t="shared" si="9"/>
        <v>235</v>
      </c>
      <c r="N24" s="11">
        <f t="shared" si="3"/>
        <v>271.04899999999998</v>
      </c>
      <c r="O24" s="16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s="54" customFormat="1" ht="15">
      <c r="A25" s="67">
        <v>94.2</v>
      </c>
      <c r="B25" s="2" t="s">
        <v>33</v>
      </c>
      <c r="C25" s="10">
        <v>1995</v>
      </c>
      <c r="D25" s="10"/>
      <c r="E25" s="68">
        <v>-123</v>
      </c>
      <c r="F25" s="69">
        <v>123</v>
      </c>
      <c r="G25" s="198">
        <v>0</v>
      </c>
      <c r="H25" s="51">
        <f t="shared" si="7"/>
        <v>123</v>
      </c>
      <c r="I25" s="68">
        <v>110</v>
      </c>
      <c r="J25" s="199">
        <v>0</v>
      </c>
      <c r="K25" s="198">
        <v>0</v>
      </c>
      <c r="L25" s="51">
        <f t="shared" si="8"/>
        <v>110</v>
      </c>
      <c r="M25" s="52">
        <f t="shared" si="9"/>
        <v>233</v>
      </c>
      <c r="N25" s="11">
        <f t="shared" si="3"/>
        <v>264.38510000000002</v>
      </c>
      <c r="O25" s="16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s="54" customFormat="1" ht="13.5" customHeight="1">
      <c r="A26" s="67">
        <v>84.5</v>
      </c>
      <c r="B26" s="2" t="s">
        <v>91</v>
      </c>
      <c r="C26" s="10">
        <v>1999</v>
      </c>
      <c r="D26" s="12"/>
      <c r="E26" s="68">
        <v>85</v>
      </c>
      <c r="F26" s="69">
        <v>-90</v>
      </c>
      <c r="G26" s="68">
        <v>91</v>
      </c>
      <c r="H26" s="55">
        <f t="shared" si="7"/>
        <v>91</v>
      </c>
      <c r="I26" s="68">
        <v>110</v>
      </c>
      <c r="J26" s="143">
        <v>115</v>
      </c>
      <c r="K26" s="139">
        <v>-122</v>
      </c>
      <c r="L26" s="51">
        <f t="shared" si="8"/>
        <v>115</v>
      </c>
      <c r="M26" s="52">
        <f t="shared" si="9"/>
        <v>206</v>
      </c>
      <c r="N26" s="11">
        <f t="shared" si="3"/>
        <v>245.26360000000003</v>
      </c>
      <c r="O26" s="16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s="54" customFormat="1" ht="13.5" thickBot="1">
      <c r="A27" s="70">
        <v>92.2</v>
      </c>
      <c r="B27" s="13" t="s">
        <v>34</v>
      </c>
      <c r="C27" s="18">
        <v>1999</v>
      </c>
      <c r="D27" s="14"/>
      <c r="E27" s="137">
        <v>83</v>
      </c>
      <c r="F27" s="138">
        <v>87</v>
      </c>
      <c r="G27" s="137">
        <v>91</v>
      </c>
      <c r="H27" s="56">
        <f t="shared" si="7"/>
        <v>91</v>
      </c>
      <c r="I27" s="137">
        <v>113</v>
      </c>
      <c r="J27" s="138">
        <v>-118</v>
      </c>
      <c r="K27" s="140">
        <v>-120</v>
      </c>
      <c r="L27" s="57">
        <f t="shared" si="8"/>
        <v>113</v>
      </c>
      <c r="M27" s="58">
        <f t="shared" si="9"/>
        <v>204</v>
      </c>
      <c r="N27" s="11">
        <f t="shared" si="3"/>
        <v>233.55960000000002</v>
      </c>
      <c r="O27" s="164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s="54" customFormat="1" ht="13.5" thickBot="1">
      <c r="A28" s="168" t="s">
        <v>37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70"/>
      <c r="N28" s="22">
        <f>SUM(N29:N34)-MIN(N29:N34)</f>
        <v>1369.3404</v>
      </c>
      <c r="O28" s="63">
        <f>RANK(N28,($N$7,$N$14,$N$21,$N$28,$N$35,$N$42))</f>
        <v>3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s="54" customFormat="1">
      <c r="A29" s="64">
        <v>76.2</v>
      </c>
      <c r="B29" s="15" t="s">
        <v>38</v>
      </c>
      <c r="C29" s="17">
        <v>1997</v>
      </c>
      <c r="D29" s="16"/>
      <c r="E29" s="65">
        <v>98</v>
      </c>
      <c r="F29" s="66">
        <v>103</v>
      </c>
      <c r="G29" s="65">
        <v>-105</v>
      </c>
      <c r="H29" s="59">
        <f t="shared" ref="H29:H34" si="10">IF(MAX(E29:G29)&lt;0,0,MAX(E29:G29))</f>
        <v>103</v>
      </c>
      <c r="I29" s="65">
        <v>115</v>
      </c>
      <c r="J29" s="66">
        <v>118</v>
      </c>
      <c r="K29" s="65">
        <v>-120</v>
      </c>
      <c r="L29" s="59">
        <f t="shared" ref="L29:L34" si="11">IF(MAX(I29:K29)&lt;0,0,MAX(I29:K29))</f>
        <v>118</v>
      </c>
      <c r="M29" s="60">
        <f t="shared" ref="M29:M34" si="12">SUM(H29,L29)</f>
        <v>221</v>
      </c>
      <c r="N29" s="19">
        <f t="shared" si="3"/>
        <v>277.39920000000001</v>
      </c>
      <c r="O29" s="16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s="54" customFormat="1">
      <c r="A30" s="67">
        <v>99.2</v>
      </c>
      <c r="B30" s="2" t="s">
        <v>39</v>
      </c>
      <c r="C30" s="10">
        <v>1975</v>
      </c>
      <c r="D30" s="10"/>
      <c r="E30" s="68">
        <v>90</v>
      </c>
      <c r="F30" s="69">
        <v>95</v>
      </c>
      <c r="G30" s="68">
        <v>-97</v>
      </c>
      <c r="H30" s="51">
        <f t="shared" si="10"/>
        <v>95</v>
      </c>
      <c r="I30" s="68">
        <v>120</v>
      </c>
      <c r="J30" s="69">
        <v>125</v>
      </c>
      <c r="K30" s="68">
        <v>-127</v>
      </c>
      <c r="L30" s="51">
        <f t="shared" si="11"/>
        <v>125</v>
      </c>
      <c r="M30" s="52">
        <f t="shared" si="12"/>
        <v>220</v>
      </c>
      <c r="N30" s="11">
        <f t="shared" si="3"/>
        <v>244.66200000000001</v>
      </c>
      <c r="O30" s="16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s="54" customFormat="1" ht="15">
      <c r="A31" s="67">
        <v>69.400000000000006</v>
      </c>
      <c r="B31" s="2" t="s">
        <v>92</v>
      </c>
      <c r="C31" s="10">
        <v>1951</v>
      </c>
      <c r="D31" s="12"/>
      <c r="E31" s="68">
        <v>50</v>
      </c>
      <c r="F31" s="69">
        <v>53</v>
      </c>
      <c r="G31" s="198">
        <v>0</v>
      </c>
      <c r="H31" s="51">
        <f t="shared" si="10"/>
        <v>53</v>
      </c>
      <c r="I31" s="68">
        <v>70</v>
      </c>
      <c r="J31" s="69">
        <v>73</v>
      </c>
      <c r="K31" s="196">
        <v>0</v>
      </c>
      <c r="L31" s="51">
        <f t="shared" si="11"/>
        <v>73</v>
      </c>
      <c r="M31" s="52">
        <f t="shared" si="12"/>
        <v>126</v>
      </c>
      <c r="N31" s="11">
        <f t="shared" si="3"/>
        <v>166.887</v>
      </c>
      <c r="O31" s="16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s="54" customFormat="1">
      <c r="A32" s="67">
        <v>67.5</v>
      </c>
      <c r="B32" s="2" t="s">
        <v>41</v>
      </c>
      <c r="C32" s="10">
        <v>2000</v>
      </c>
      <c r="D32" s="10"/>
      <c r="E32" s="68">
        <v>94</v>
      </c>
      <c r="F32" s="69">
        <v>98</v>
      </c>
      <c r="G32" s="68">
        <v>-100</v>
      </c>
      <c r="H32" s="51">
        <f t="shared" si="10"/>
        <v>98</v>
      </c>
      <c r="I32" s="68">
        <v>117</v>
      </c>
      <c r="J32" s="69">
        <v>120</v>
      </c>
      <c r="K32" s="68">
        <v>-122</v>
      </c>
      <c r="L32" s="51">
        <f t="shared" si="11"/>
        <v>120</v>
      </c>
      <c r="M32" s="52">
        <f t="shared" si="12"/>
        <v>218</v>
      </c>
      <c r="N32" s="11">
        <f t="shared" si="3"/>
        <v>293.73320000000001</v>
      </c>
      <c r="O32" s="16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s="54" customFormat="1">
      <c r="A33" s="67">
        <v>77</v>
      </c>
      <c r="B33" s="2" t="s">
        <v>40</v>
      </c>
      <c r="C33" s="10">
        <v>1999</v>
      </c>
      <c r="D33" s="12"/>
      <c r="E33" s="68">
        <v>101</v>
      </c>
      <c r="F33" s="69">
        <v>-105</v>
      </c>
      <c r="G33" s="68">
        <v>-105</v>
      </c>
      <c r="H33" s="55">
        <f t="shared" si="10"/>
        <v>101</v>
      </c>
      <c r="I33" s="68">
        <v>122</v>
      </c>
      <c r="J33" s="69">
        <v>125</v>
      </c>
      <c r="K33" s="139">
        <v>127</v>
      </c>
      <c r="L33" s="51">
        <f t="shared" si="11"/>
        <v>127</v>
      </c>
      <c r="M33" s="52">
        <f t="shared" si="12"/>
        <v>228</v>
      </c>
      <c r="N33" s="11">
        <f t="shared" si="3"/>
        <v>284.5668</v>
      </c>
      <c r="O33" s="16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s="54" customFormat="1" ht="13.5" thickBot="1">
      <c r="A34" s="70">
        <v>118.9</v>
      </c>
      <c r="B34" s="13" t="s">
        <v>42</v>
      </c>
      <c r="C34" s="18">
        <v>1990</v>
      </c>
      <c r="D34" s="14"/>
      <c r="E34" s="137">
        <v>108</v>
      </c>
      <c r="F34" s="138">
        <v>113</v>
      </c>
      <c r="G34" s="137">
        <v>116</v>
      </c>
      <c r="H34" s="56">
        <f t="shared" si="10"/>
        <v>116</v>
      </c>
      <c r="I34" s="137">
        <v>132</v>
      </c>
      <c r="J34" s="138">
        <v>137</v>
      </c>
      <c r="K34" s="140">
        <v>140</v>
      </c>
      <c r="L34" s="57">
        <f t="shared" si="11"/>
        <v>140</v>
      </c>
      <c r="M34" s="58">
        <f t="shared" si="12"/>
        <v>256</v>
      </c>
      <c r="N34" s="11">
        <f t="shared" si="3"/>
        <v>268.97919999999999</v>
      </c>
      <c r="O34" s="164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s="54" customFormat="1" ht="13.5" thickBot="1">
      <c r="A35" s="168" t="s">
        <v>43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70"/>
      <c r="N35" s="22">
        <f>SUM(N36:N41)-MIN(N36:N41)</f>
        <v>1259.8566000000001</v>
      </c>
      <c r="O35" s="63">
        <f>RANK(N35,($N$7,$N$14,$N$21,$N$28,$N$35,$N$42))</f>
        <v>5</v>
      </c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>
      <c r="A36" s="64">
        <v>102.8</v>
      </c>
      <c r="B36" s="15" t="s">
        <v>94</v>
      </c>
      <c r="C36" s="17">
        <v>1994</v>
      </c>
      <c r="D36" s="16"/>
      <c r="E36" s="65">
        <v>95</v>
      </c>
      <c r="F36" s="66">
        <v>100</v>
      </c>
      <c r="G36" s="65">
        <v>-105</v>
      </c>
      <c r="H36" s="59">
        <f t="shared" ref="H36:H41" si="13">IF(MAX(E36:G36)&lt;0,0,MAX(E36:G36))</f>
        <v>100</v>
      </c>
      <c r="I36" s="65">
        <v>115</v>
      </c>
      <c r="J36" s="66">
        <v>-120</v>
      </c>
      <c r="K36" s="65">
        <v>121</v>
      </c>
      <c r="L36" s="59">
        <f t="shared" ref="L36:L41" si="14">IF(MAX(I36:K36)&lt;0,0,MAX(I36:K36))</f>
        <v>121</v>
      </c>
      <c r="M36" s="60">
        <f t="shared" ref="M36:M41" si="15">SUM(H36,L36)</f>
        <v>221</v>
      </c>
      <c r="N36" s="19">
        <f t="shared" si="3"/>
        <v>242.63590000000002</v>
      </c>
      <c r="O36" s="162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>
      <c r="A37" s="67">
        <v>99</v>
      </c>
      <c r="B37" s="2" t="s">
        <v>45</v>
      </c>
      <c r="C37" s="10">
        <v>1991</v>
      </c>
      <c r="D37" s="10"/>
      <c r="E37" s="68">
        <v>102</v>
      </c>
      <c r="F37" s="69">
        <v>107</v>
      </c>
      <c r="G37" s="68">
        <v>112</v>
      </c>
      <c r="H37" s="51">
        <f t="shared" si="13"/>
        <v>112</v>
      </c>
      <c r="I37" s="68">
        <v>130</v>
      </c>
      <c r="J37" s="69">
        <v>135</v>
      </c>
      <c r="K37" s="68">
        <v>-140</v>
      </c>
      <c r="L37" s="51">
        <f t="shared" si="14"/>
        <v>135</v>
      </c>
      <c r="M37" s="52">
        <f t="shared" si="15"/>
        <v>247</v>
      </c>
      <c r="N37" s="11">
        <f t="shared" si="3"/>
        <v>274.88630000000001</v>
      </c>
      <c r="O37" s="163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>
      <c r="A38" s="67">
        <v>80.7</v>
      </c>
      <c r="B38" s="2" t="s">
        <v>95</v>
      </c>
      <c r="C38" s="10">
        <v>1986</v>
      </c>
      <c r="D38" s="12"/>
      <c r="E38" s="68">
        <v>75</v>
      </c>
      <c r="F38" s="69">
        <v>80</v>
      </c>
      <c r="G38" s="68">
        <v>85</v>
      </c>
      <c r="H38" s="51">
        <f t="shared" si="13"/>
        <v>85</v>
      </c>
      <c r="I38" s="68">
        <v>105</v>
      </c>
      <c r="J38" s="69">
        <v>110</v>
      </c>
      <c r="K38" s="139">
        <v>115</v>
      </c>
      <c r="L38" s="51">
        <f t="shared" si="14"/>
        <v>115</v>
      </c>
      <c r="M38" s="52">
        <f t="shared" si="15"/>
        <v>200</v>
      </c>
      <c r="N38" s="11">
        <f t="shared" si="3"/>
        <v>243.57999999999998</v>
      </c>
      <c r="O38" s="163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>
      <c r="A39" s="67">
        <v>67.099999999999994</v>
      </c>
      <c r="B39" s="2" t="s">
        <v>46</v>
      </c>
      <c r="C39" s="10">
        <v>1986</v>
      </c>
      <c r="D39" s="10"/>
      <c r="E39" s="68">
        <v>79</v>
      </c>
      <c r="F39" s="69">
        <v>83</v>
      </c>
      <c r="G39" s="68">
        <v>-86</v>
      </c>
      <c r="H39" s="51">
        <f t="shared" si="13"/>
        <v>83</v>
      </c>
      <c r="I39" s="68">
        <v>95</v>
      </c>
      <c r="J39" s="69">
        <v>102</v>
      </c>
      <c r="K39" s="68">
        <v>-105</v>
      </c>
      <c r="L39" s="51">
        <f t="shared" si="14"/>
        <v>102</v>
      </c>
      <c r="M39" s="52">
        <f t="shared" si="15"/>
        <v>185</v>
      </c>
      <c r="N39" s="11">
        <f t="shared" si="3"/>
        <v>250.19400000000002</v>
      </c>
      <c r="O39" s="163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5">
      <c r="A40" s="67">
        <v>72.7</v>
      </c>
      <c r="B40" s="2" t="s">
        <v>44</v>
      </c>
      <c r="C40" s="10">
        <v>1993</v>
      </c>
      <c r="D40" s="12"/>
      <c r="E40" s="198">
        <v>0</v>
      </c>
      <c r="F40" s="199">
        <v>0</v>
      </c>
      <c r="G40" s="198">
        <v>0</v>
      </c>
      <c r="H40" s="55">
        <f t="shared" si="13"/>
        <v>0</v>
      </c>
      <c r="I40" s="198">
        <v>0</v>
      </c>
      <c r="J40" s="199">
        <v>0</v>
      </c>
      <c r="K40" s="196">
        <v>0</v>
      </c>
      <c r="L40" s="51">
        <f t="shared" si="14"/>
        <v>0</v>
      </c>
      <c r="M40" s="52">
        <f t="shared" si="15"/>
        <v>0</v>
      </c>
      <c r="N40" s="11">
        <f t="shared" si="3"/>
        <v>0</v>
      </c>
      <c r="O40" s="163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ht="13.5" thickBot="1">
      <c r="A41" s="70">
        <v>69</v>
      </c>
      <c r="B41" s="13" t="s">
        <v>47</v>
      </c>
      <c r="C41" s="18">
        <v>2000</v>
      </c>
      <c r="D41" s="14"/>
      <c r="E41" s="137">
        <v>72</v>
      </c>
      <c r="F41" s="138">
        <v>77</v>
      </c>
      <c r="G41" s="137">
        <v>-80</v>
      </c>
      <c r="H41" s="56">
        <f t="shared" si="13"/>
        <v>77</v>
      </c>
      <c r="I41" s="137">
        <v>102</v>
      </c>
      <c r="J41" s="138">
        <v>110</v>
      </c>
      <c r="K41" s="140">
        <v>-115</v>
      </c>
      <c r="L41" s="57">
        <f t="shared" si="14"/>
        <v>110</v>
      </c>
      <c r="M41" s="58">
        <f t="shared" si="15"/>
        <v>187</v>
      </c>
      <c r="N41" s="11">
        <f t="shared" si="3"/>
        <v>248.56039999999999</v>
      </c>
      <c r="O41" s="16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ht="13.5" thickBot="1">
      <c r="A42" s="168" t="s">
        <v>20</v>
      </c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0"/>
      <c r="N42" s="22">
        <f>SUM(N43:N48)-MIN(N43:N48)</f>
        <v>1254.8794</v>
      </c>
      <c r="O42" s="63">
        <f>RANK(N42,($N$7,$N$14,$N$21,$N$28,$N$35,$N$42))</f>
        <v>6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>
      <c r="A43" s="64">
        <v>83.5</v>
      </c>
      <c r="B43" s="15" t="s">
        <v>89</v>
      </c>
      <c r="C43" s="17">
        <v>1980</v>
      </c>
      <c r="D43" s="16"/>
      <c r="E43" s="65">
        <v>90</v>
      </c>
      <c r="F43" s="66">
        <v>-95</v>
      </c>
      <c r="G43" s="65">
        <v>-95</v>
      </c>
      <c r="H43" s="59">
        <f t="shared" ref="H43:H48" si="16">IF(MAX(E43:G43)&lt;0,0,MAX(E43:G43))</f>
        <v>90</v>
      </c>
      <c r="I43" s="65">
        <v>115</v>
      </c>
      <c r="J43" s="66">
        <v>-120</v>
      </c>
      <c r="K43" s="65">
        <v>120</v>
      </c>
      <c r="L43" s="59">
        <f t="shared" ref="L43:L48" si="17">IF(MAX(I43:K43)&lt;0,0,MAX(I43:K43))</f>
        <v>120</v>
      </c>
      <c r="M43" s="60">
        <f t="shared" ref="M43:M48" si="18">SUM(H43,L43)</f>
        <v>210</v>
      </c>
      <c r="N43" s="19">
        <f t="shared" si="3"/>
        <v>251.45400000000001</v>
      </c>
      <c r="O43" s="162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>
      <c r="A44" s="67">
        <v>73.400000000000006</v>
      </c>
      <c r="B44" s="2" t="s">
        <v>50</v>
      </c>
      <c r="C44" s="10">
        <v>1969</v>
      </c>
      <c r="D44" s="10"/>
      <c r="E44" s="68">
        <v>80</v>
      </c>
      <c r="F44" s="69">
        <v>83</v>
      </c>
      <c r="G44" s="68">
        <v>85</v>
      </c>
      <c r="H44" s="51">
        <f t="shared" si="16"/>
        <v>85</v>
      </c>
      <c r="I44" s="68">
        <v>100</v>
      </c>
      <c r="J44" s="69">
        <v>105</v>
      </c>
      <c r="K44" s="68">
        <v>108</v>
      </c>
      <c r="L44" s="51">
        <f t="shared" si="17"/>
        <v>108</v>
      </c>
      <c r="M44" s="52">
        <f t="shared" si="18"/>
        <v>193</v>
      </c>
      <c r="N44" s="11">
        <f t="shared" si="3"/>
        <v>247.34880000000001</v>
      </c>
      <c r="O44" s="163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>
      <c r="A45" s="67">
        <v>103.3</v>
      </c>
      <c r="B45" s="2" t="s">
        <v>49</v>
      </c>
      <c r="C45" s="10">
        <v>1970</v>
      </c>
      <c r="D45" s="12"/>
      <c r="E45" s="68">
        <v>103</v>
      </c>
      <c r="F45" s="69">
        <v>108</v>
      </c>
      <c r="G45" s="68">
        <v>111</v>
      </c>
      <c r="H45" s="51">
        <f t="shared" si="16"/>
        <v>111</v>
      </c>
      <c r="I45" s="68">
        <v>128</v>
      </c>
      <c r="J45" s="69">
        <v>133</v>
      </c>
      <c r="K45" s="139">
        <v>-136</v>
      </c>
      <c r="L45" s="51">
        <f t="shared" si="17"/>
        <v>133</v>
      </c>
      <c r="M45" s="52">
        <f t="shared" si="18"/>
        <v>244</v>
      </c>
      <c r="N45" s="11">
        <f t="shared" si="3"/>
        <v>267.42400000000004</v>
      </c>
      <c r="O45" s="163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>
      <c r="A46" s="67">
        <v>92.1</v>
      </c>
      <c r="B46" s="2" t="s">
        <v>16</v>
      </c>
      <c r="C46" s="10">
        <v>1994</v>
      </c>
      <c r="D46" s="10"/>
      <c r="E46" s="68">
        <v>95</v>
      </c>
      <c r="F46" s="69">
        <v>100</v>
      </c>
      <c r="G46" s="68">
        <v>104</v>
      </c>
      <c r="H46" s="51">
        <f t="shared" si="16"/>
        <v>104</v>
      </c>
      <c r="I46" s="68">
        <v>-115</v>
      </c>
      <c r="J46" s="69">
        <v>-117</v>
      </c>
      <c r="K46" s="68">
        <v>-117</v>
      </c>
      <c r="L46" s="51">
        <f t="shared" si="17"/>
        <v>0</v>
      </c>
      <c r="M46" s="52">
        <f t="shared" si="18"/>
        <v>104</v>
      </c>
      <c r="N46" s="11">
        <f t="shared" si="3"/>
        <v>119.1216</v>
      </c>
      <c r="O46" s="163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>
      <c r="A47" s="67">
        <v>87.8</v>
      </c>
      <c r="B47" s="2" t="s">
        <v>48</v>
      </c>
      <c r="C47" s="10">
        <v>1993</v>
      </c>
      <c r="D47" s="12"/>
      <c r="E47" s="68">
        <v>-95</v>
      </c>
      <c r="F47" s="69">
        <v>95</v>
      </c>
      <c r="G47" s="68">
        <v>-100</v>
      </c>
      <c r="H47" s="55">
        <f t="shared" si="16"/>
        <v>95</v>
      </c>
      <c r="I47" s="68">
        <v>117</v>
      </c>
      <c r="J47" s="69">
        <v>121</v>
      </c>
      <c r="K47" s="139">
        <v>-126</v>
      </c>
      <c r="L47" s="51">
        <f t="shared" si="17"/>
        <v>121</v>
      </c>
      <c r="M47" s="52">
        <f t="shared" si="18"/>
        <v>216</v>
      </c>
      <c r="N47" s="11">
        <f t="shared" si="3"/>
        <v>252.6336</v>
      </c>
      <c r="O47" s="163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ht="13.5" thickBot="1">
      <c r="A48" s="71">
        <v>96.5</v>
      </c>
      <c r="B48" s="20" t="s">
        <v>51</v>
      </c>
      <c r="C48" s="18">
        <v>1987</v>
      </c>
      <c r="D48" s="18"/>
      <c r="E48" s="141">
        <v>-95</v>
      </c>
      <c r="F48" s="142">
        <v>95</v>
      </c>
      <c r="G48" s="141">
        <v>-100</v>
      </c>
      <c r="H48" s="72">
        <f t="shared" si="16"/>
        <v>95</v>
      </c>
      <c r="I48" s="141">
        <v>115</v>
      </c>
      <c r="J48" s="142">
        <v>-121</v>
      </c>
      <c r="K48" s="125">
        <v>-121</v>
      </c>
      <c r="L48" s="73">
        <f t="shared" si="17"/>
        <v>115</v>
      </c>
      <c r="M48" s="75">
        <f t="shared" si="18"/>
        <v>210</v>
      </c>
      <c r="N48" s="21">
        <f>IF(ISNUMBER(A48), (IF(175.508&lt; A48,M48, TRUNC(10^(0.75194503*((LOG((A48/175.508)/LOG(10))*(LOG((A48/175.508)/LOG(10)))))),4)*M48)), 0)</f>
        <v>236.01899999999998</v>
      </c>
      <c r="O48" s="164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>
      <c r="A49" s="36"/>
      <c r="B49" s="37"/>
      <c r="C49" s="38"/>
      <c r="D49" s="38"/>
      <c r="E49" s="39"/>
      <c r="F49" s="39"/>
      <c r="G49" s="39"/>
      <c r="H49" s="40"/>
      <c r="I49" s="39"/>
      <c r="J49" s="39"/>
      <c r="K49" s="41"/>
      <c r="L49" s="40"/>
      <c r="M49" s="40"/>
      <c r="N49" s="42"/>
      <c r="O49" s="43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ht="13.5" thickBot="1">
      <c r="A50" s="36"/>
      <c r="B50" s="37"/>
      <c r="C50" s="38"/>
      <c r="D50" s="38"/>
      <c r="E50" s="39"/>
      <c r="F50" s="39"/>
      <c r="G50" s="39"/>
      <c r="H50" s="40"/>
      <c r="I50" s="39"/>
      <c r="J50" s="39"/>
      <c r="K50" s="41"/>
      <c r="L50" s="40"/>
      <c r="M50" s="40"/>
      <c r="N50" s="42"/>
      <c r="O50" s="43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61" customFormat="1" ht="13.5" thickTop="1">
      <c r="A51" s="154" t="s">
        <v>15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62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61" customFormat="1" ht="13.5" thickBot="1">
      <c r="A52" s="156" t="s">
        <v>96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8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ht="13.5" hidden="1" thickBo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1"/>
      <c r="O53" s="44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ht="14.25" thickTop="1" thickBo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4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ht="13.5" thickTop="1">
      <c r="A55" s="50" t="s">
        <v>86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  <c r="O55" s="44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ht="13.5" thickBot="1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/>
      <c r="O56" s="44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ht="13.5" thickTop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44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44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4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4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4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4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44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4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4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4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4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4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4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4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4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4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4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4" spans="1:34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4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</row>
    <row r="75" spans="1:34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44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</row>
    <row r="76" spans="1:34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44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</row>
    <row r="77" spans="1:34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4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</row>
    <row r="78" spans="1:34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4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</row>
  </sheetData>
  <mergeCells count="20">
    <mergeCell ref="O36:O41"/>
    <mergeCell ref="O29:O34"/>
    <mergeCell ref="O22:O27"/>
    <mergeCell ref="O15:O20"/>
    <mergeCell ref="A51:N51"/>
    <mergeCell ref="A52:O52"/>
    <mergeCell ref="A53:N53"/>
    <mergeCell ref="O43:O48"/>
    <mergeCell ref="A1:B1"/>
    <mergeCell ref="C1:K1"/>
    <mergeCell ref="A42:M42"/>
    <mergeCell ref="A35:M35"/>
    <mergeCell ref="A28:M28"/>
    <mergeCell ref="A21:M21"/>
    <mergeCell ref="A14:M14"/>
    <mergeCell ref="A7:M7"/>
    <mergeCell ref="A2:O3"/>
    <mergeCell ref="L1:O1"/>
    <mergeCell ref="A4:O4"/>
    <mergeCell ref="O8:O13"/>
  </mergeCells>
  <phoneticPr fontId="8" type="noConversion"/>
  <conditionalFormatting sqref="E22:G27 I22:K27 E8:G13 I8:K13 I29:K34 E29:G34 I15:K20 E15:G20 I43:K50 E43:G50 I36:K41 E36:G41">
    <cfRule type="cellIs" dxfId="2" priority="7" stopIfTrue="1" operator="lessThan">
      <formula>0</formula>
    </cfRule>
    <cfRule type="cellIs" dxfId="1" priority="8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32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3"/>
  <sheetViews>
    <sheetView topLeftCell="A16" zoomScale="120" zoomScaleNormal="120" workbookViewId="0">
      <selection activeCell="C35" sqref="C35"/>
    </sheetView>
  </sheetViews>
  <sheetFormatPr defaultRowHeight="9.75" customHeight="1"/>
  <cols>
    <col min="1" max="1" width="7.28515625" style="76" customWidth="1"/>
    <col min="2" max="2" width="20.7109375" style="76" customWidth="1"/>
    <col min="3" max="3" width="9.5703125" style="76" customWidth="1"/>
    <col min="4" max="4" width="17" style="76" customWidth="1"/>
    <col min="5" max="7" width="7" style="76" customWidth="1"/>
    <col min="8" max="8" width="6.42578125" style="76" customWidth="1"/>
    <col min="9" max="11" width="7" style="76" customWidth="1"/>
    <col min="12" max="12" width="6.42578125" style="76" customWidth="1"/>
    <col min="13" max="13" width="8" style="76" customWidth="1"/>
    <col min="14" max="14" width="9.7109375" style="76" customWidth="1"/>
    <col min="15" max="15" width="5.85546875" style="77" customWidth="1"/>
    <col min="16" max="16384" width="9.140625" style="76"/>
  </cols>
  <sheetData>
    <row r="1" spans="1:27" ht="13.5" thickTop="1">
      <c r="A1" s="165" t="s">
        <v>18</v>
      </c>
      <c r="B1" s="166"/>
      <c r="C1" s="167" t="s">
        <v>0</v>
      </c>
      <c r="D1" s="167"/>
      <c r="E1" s="167"/>
      <c r="F1" s="167"/>
      <c r="G1" s="167"/>
      <c r="H1" s="167"/>
      <c r="I1" s="167"/>
      <c r="J1" s="167"/>
      <c r="K1" s="167"/>
      <c r="L1" s="180" t="s">
        <v>14</v>
      </c>
      <c r="M1" s="180"/>
      <c r="N1" s="180"/>
      <c r="O1" s="181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7" ht="12.75">
      <c r="A2" s="174" t="s">
        <v>19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7" ht="15.75" customHeight="1" thickBo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15.75" customHeight="1" thickTop="1" thickBo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</row>
    <row r="5" spans="1:27" ht="13.5" thickBot="1">
      <c r="A5" s="124"/>
      <c r="B5" s="121" t="s">
        <v>2</v>
      </c>
      <c r="C5" s="124" t="s">
        <v>13</v>
      </c>
      <c r="D5" s="123" t="s">
        <v>3</v>
      </c>
      <c r="E5" s="189" t="s">
        <v>4</v>
      </c>
      <c r="F5" s="189"/>
      <c r="G5" s="189"/>
      <c r="H5" s="189"/>
      <c r="I5" s="189" t="s">
        <v>5</v>
      </c>
      <c r="J5" s="189"/>
      <c r="K5" s="189"/>
      <c r="L5" s="189"/>
      <c r="M5" s="122" t="s">
        <v>6</v>
      </c>
      <c r="N5" s="121" t="s">
        <v>7</v>
      </c>
      <c r="O5" s="120" t="s">
        <v>85</v>
      </c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</row>
    <row r="6" spans="1:27" ht="13.5" thickBot="1">
      <c r="A6" s="119"/>
      <c r="B6" s="117"/>
      <c r="C6" s="118" t="s">
        <v>8</v>
      </c>
      <c r="D6" s="117"/>
      <c r="E6" s="116" t="s">
        <v>9</v>
      </c>
      <c r="F6" s="114" t="s">
        <v>10</v>
      </c>
      <c r="G6" s="115" t="s">
        <v>11</v>
      </c>
      <c r="H6" s="114" t="s">
        <v>12</v>
      </c>
      <c r="I6" s="115" t="s">
        <v>9</v>
      </c>
      <c r="J6" s="114" t="s">
        <v>10</v>
      </c>
      <c r="K6" s="115" t="s">
        <v>11</v>
      </c>
      <c r="L6" s="114" t="s">
        <v>12</v>
      </c>
      <c r="M6" s="113"/>
      <c r="N6" s="112"/>
      <c r="O6" s="111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</row>
    <row r="7" spans="1:27" ht="12.75">
      <c r="A7" s="110">
        <v>66.5</v>
      </c>
      <c r="B7" s="109" t="s">
        <v>84</v>
      </c>
      <c r="C7" s="108">
        <v>1990</v>
      </c>
      <c r="D7" s="193" t="s">
        <v>104</v>
      </c>
      <c r="E7" s="144">
        <v>65</v>
      </c>
      <c r="F7" s="145">
        <v>69</v>
      </c>
      <c r="G7" s="144">
        <v>-73</v>
      </c>
      <c r="H7" s="107">
        <f>IF(MAX(E7:G7)&lt;0,0,MAX(E7:G7))</f>
        <v>69</v>
      </c>
      <c r="I7" s="144">
        <v>-83</v>
      </c>
      <c r="J7" s="145">
        <v>83</v>
      </c>
      <c r="K7" s="144">
        <v>89</v>
      </c>
      <c r="L7" s="107">
        <f>IF(MAX(I7:K7)&lt;0,0,MAX(I7:K7))</f>
        <v>89</v>
      </c>
      <c r="M7" s="106">
        <f>SUM(H7,L7)</f>
        <v>158</v>
      </c>
      <c r="N7" s="80">
        <f>IF(ISNUMBER(A7),(IF(153.655&lt;A7,M7,TRUNC(10^(0.783497476*((LOG((A7/153.655)/LOG(10))*(LOG((A7/153.655)/LOG(10)))))),4)*M7)),0)</f>
        <v>200.58100000000002</v>
      </c>
      <c r="O7" s="8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</row>
    <row r="8" spans="1:27" ht="12.75">
      <c r="A8" s="85">
        <v>63.9</v>
      </c>
      <c r="B8" s="84" t="s">
        <v>98</v>
      </c>
      <c r="C8" s="83">
        <v>1989</v>
      </c>
      <c r="D8" s="194"/>
      <c r="E8" s="146">
        <v>65</v>
      </c>
      <c r="F8" s="147">
        <v>-70</v>
      </c>
      <c r="G8" s="146">
        <v>-70</v>
      </c>
      <c r="H8" s="82">
        <f>IF(MAX(E8:G8)&lt;0,0,MAX(E8:G8))</f>
        <v>65</v>
      </c>
      <c r="I8" s="146">
        <v>78</v>
      </c>
      <c r="J8" s="147">
        <v>81</v>
      </c>
      <c r="K8" s="146">
        <v>-83</v>
      </c>
      <c r="L8" s="82">
        <f>IF(MAX(I8:K8)&lt;0,0,MAX(I8:K8))</f>
        <v>81</v>
      </c>
      <c r="M8" s="81">
        <f>SUM(H8,L8)</f>
        <v>146</v>
      </c>
      <c r="N8" s="80">
        <f>IF(ISNUMBER(A8),(IF(153.655&lt;A8,M8,TRUNC(10^(0.783497476*((LOG((A8/153.655)/LOG(10))*(LOG((A8/153.655)/LOG(10)))))),4)*M8)),0)</f>
        <v>189.7124</v>
      </c>
      <c r="O8" s="8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</row>
    <row r="9" spans="1:27" ht="12.75">
      <c r="A9" s="85">
        <v>58.2</v>
      </c>
      <c r="B9" s="84" t="s">
        <v>99</v>
      </c>
      <c r="C9" s="83">
        <v>1985</v>
      </c>
      <c r="D9" s="194"/>
      <c r="E9" s="146">
        <v>45</v>
      </c>
      <c r="F9" s="147">
        <v>48</v>
      </c>
      <c r="G9" s="146">
        <v>-51</v>
      </c>
      <c r="H9" s="82">
        <f>IF(MAX(E9:G9)&lt;0,0,MAX(E9:G9))</f>
        <v>48</v>
      </c>
      <c r="I9" s="146">
        <v>-59</v>
      </c>
      <c r="J9" s="147">
        <v>59</v>
      </c>
      <c r="K9" s="146">
        <v>-61</v>
      </c>
      <c r="L9" s="82">
        <f>IF(MAX(I9:K9)&lt;0,0,MAX(I9:K9))</f>
        <v>59</v>
      </c>
      <c r="M9" s="81">
        <f>SUM(H9,L9)</f>
        <v>107</v>
      </c>
      <c r="N9" s="80">
        <f>IF(ISNUMBER(A9),(IF(153.655&lt;A9,M9,TRUNC(10^(0.783497476*((LOG((A9/153.655)/LOG(10))*(LOG((A9/153.655)/LOG(10)))))),4)*M9)),0)</f>
        <v>147.446</v>
      </c>
      <c r="O9" s="79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</row>
    <row r="10" spans="1:27" ht="13.5" thickBot="1">
      <c r="A10" s="85">
        <v>55.9</v>
      </c>
      <c r="B10" s="84" t="s">
        <v>83</v>
      </c>
      <c r="C10" s="83">
        <v>1991</v>
      </c>
      <c r="D10" s="195"/>
      <c r="E10" s="146">
        <v>49</v>
      </c>
      <c r="F10" s="147">
        <v>-53</v>
      </c>
      <c r="G10" s="146">
        <v>53</v>
      </c>
      <c r="H10" s="82">
        <f>IF(MAX(E10:G10)&lt;0,0,MAX(E10:G10))</f>
        <v>53</v>
      </c>
      <c r="I10" s="146">
        <v>65</v>
      </c>
      <c r="J10" s="147">
        <v>68</v>
      </c>
      <c r="K10" s="146">
        <v>-71</v>
      </c>
      <c r="L10" s="82">
        <f>IF(MAX(I10:K10)&lt;0,0,MAX(I10:K10))</f>
        <v>68</v>
      </c>
      <c r="M10" s="81">
        <f>SUM(H10,L10)</f>
        <v>121</v>
      </c>
      <c r="N10" s="80">
        <f>IF(ISNUMBER(A10),(IF(153.655&lt;A10,M10,TRUNC(10^(0.783497476*((LOG((A10/153.655)/LOG(10))*(LOG((A10/153.655)/LOG(10)))))),4)*M10)),0)</f>
        <v>171.33599999999998</v>
      </c>
      <c r="O10" s="79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</row>
    <row r="11" spans="1:27" ht="13.5" thickBot="1">
      <c r="A11" s="99"/>
      <c r="B11" s="131"/>
      <c r="C11" s="97"/>
      <c r="D11" s="96"/>
      <c r="E11" s="148"/>
      <c r="F11" s="149"/>
      <c r="G11" s="148"/>
      <c r="H11" s="95"/>
      <c r="I11" s="148"/>
      <c r="J11" s="149"/>
      <c r="K11" s="148"/>
      <c r="L11" s="95"/>
      <c r="M11" s="94"/>
      <c r="N11" s="93">
        <f>SUM(N7:N10)-MIN(N7:N10)</f>
        <v>561.62940000000003</v>
      </c>
      <c r="O11" s="78">
        <f>RANK(N11,($N$11,$N$16,$N$21,$N$26,$N$31,$N$36,$N$41,$N$46))</f>
        <v>1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</row>
    <row r="12" spans="1:27" ht="12.75">
      <c r="A12" s="92">
        <v>68.3</v>
      </c>
      <c r="B12" s="132" t="s">
        <v>80</v>
      </c>
      <c r="C12" s="128">
        <v>1986</v>
      </c>
      <c r="D12" s="183" t="s">
        <v>81</v>
      </c>
      <c r="E12" s="150">
        <v>52</v>
      </c>
      <c r="F12" s="151">
        <v>54</v>
      </c>
      <c r="G12" s="150">
        <v>-56</v>
      </c>
      <c r="H12" s="89">
        <f>IF(MAX(E12:G12)&lt;0,0,MAX(E12:G12))</f>
        <v>54</v>
      </c>
      <c r="I12" s="150">
        <v>64</v>
      </c>
      <c r="J12" s="151">
        <v>-66</v>
      </c>
      <c r="K12" s="150">
        <v>-67</v>
      </c>
      <c r="L12" s="89">
        <f>IF(MAX(I12:K12)&lt;0,0,MAX(I12:K12))</f>
        <v>64</v>
      </c>
      <c r="M12" s="88">
        <f>SUM(H12,L12)</f>
        <v>118</v>
      </c>
      <c r="N12" s="87">
        <f>IF(ISNUMBER(A12),(IF(153.655&lt;A12,M12,TRUNC(10^(0.783497476*((LOG((A12/153.655)/LOG(10))*(LOG((A12/153.655)/LOG(10)))))),4)*M12)),0)</f>
        <v>147.57079999999999</v>
      </c>
      <c r="O12" s="8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</row>
    <row r="13" spans="1:27" ht="12.75">
      <c r="A13" s="85">
        <v>61.2</v>
      </c>
      <c r="B13" s="133" t="s">
        <v>78</v>
      </c>
      <c r="C13" s="129">
        <v>1989</v>
      </c>
      <c r="D13" s="184"/>
      <c r="E13" s="146">
        <v>-49</v>
      </c>
      <c r="F13" s="147">
        <v>49</v>
      </c>
      <c r="G13" s="146">
        <v>52</v>
      </c>
      <c r="H13" s="82">
        <f>IF(MAX(E13:G13)&lt;0,0,MAX(E13:G13))</f>
        <v>52</v>
      </c>
      <c r="I13" s="146">
        <v>62</v>
      </c>
      <c r="J13" s="147">
        <v>-65</v>
      </c>
      <c r="K13" s="146">
        <v>65</v>
      </c>
      <c r="L13" s="82">
        <f>IF(MAX(I13:K13)&lt;0,0,MAX(I13:K13))</f>
        <v>65</v>
      </c>
      <c r="M13" s="81">
        <f>SUM(H13,L13)</f>
        <v>117</v>
      </c>
      <c r="N13" s="80">
        <f>IF(ISNUMBER(A13),(IF(153.655&lt;A13,M13,TRUNC(10^(0.783497476*((LOG((A13/153.655)/LOG(10))*(LOG((A13/153.655)/LOG(10)))))),4)*M13)),0)</f>
        <v>156.10140000000001</v>
      </c>
      <c r="O13" s="8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</row>
    <row r="14" spans="1:27" ht="12.75">
      <c r="A14" s="85">
        <v>52.2</v>
      </c>
      <c r="B14" s="134" t="s">
        <v>82</v>
      </c>
      <c r="C14" s="129">
        <v>1998</v>
      </c>
      <c r="D14" s="184"/>
      <c r="E14" s="146">
        <v>52</v>
      </c>
      <c r="F14" s="147">
        <v>55</v>
      </c>
      <c r="G14" s="146">
        <v>-57</v>
      </c>
      <c r="H14" s="82">
        <f>IF(MAX(E14:G14)&lt;0,0,MAX(E14:G14))</f>
        <v>55</v>
      </c>
      <c r="I14" s="146">
        <v>62</v>
      </c>
      <c r="J14" s="147">
        <v>65</v>
      </c>
      <c r="K14" s="146">
        <v>67</v>
      </c>
      <c r="L14" s="82">
        <f>IF(MAX(I14:K14)&lt;0,0,MAX(I14:K14))</f>
        <v>67</v>
      </c>
      <c r="M14" s="81">
        <f>SUM(H14,L14)</f>
        <v>122</v>
      </c>
      <c r="N14" s="80">
        <f>IF(ISNUMBER(A14),(IF(153.655&lt;A14,M14,TRUNC(10^(0.783497476*((LOG((A14/153.655)/LOG(10))*(LOG((A14/153.655)/LOG(10)))))),4)*M14)),0)</f>
        <v>181.37739999999999</v>
      </c>
      <c r="O14" s="79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</row>
    <row r="15" spans="1:27" ht="13.5" thickBot="1">
      <c r="A15" s="85">
        <v>67.7</v>
      </c>
      <c r="B15" s="133" t="s">
        <v>79</v>
      </c>
      <c r="C15" s="129">
        <v>1990</v>
      </c>
      <c r="D15" s="185"/>
      <c r="E15" s="146">
        <v>-50</v>
      </c>
      <c r="F15" s="147">
        <v>50</v>
      </c>
      <c r="G15" s="146">
        <v>54</v>
      </c>
      <c r="H15" s="82">
        <f>IF(MAX(E15:G15)&lt;0,0,MAX(E15:G15))</f>
        <v>54</v>
      </c>
      <c r="I15" s="146">
        <v>67</v>
      </c>
      <c r="J15" s="147">
        <v>71</v>
      </c>
      <c r="K15" s="146">
        <v>-75</v>
      </c>
      <c r="L15" s="82">
        <f>IF(MAX(I15:K15)&lt;0,0,MAX(I15:K15))</f>
        <v>71</v>
      </c>
      <c r="M15" s="81">
        <f>SUM(H15,L15)</f>
        <v>125</v>
      </c>
      <c r="N15" s="80">
        <f>IF(ISNUMBER(A15),(IF(153.655&lt;A15,M15,TRUNC(10^(0.783497476*((LOG((A15/153.655)/LOG(10))*(LOG((A15/153.655)/LOG(10)))))),4)*M15)),0)</f>
        <v>157.1</v>
      </c>
      <c r="O15" s="79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</row>
    <row r="16" spans="1:27" ht="13.5" thickBot="1">
      <c r="A16" s="99"/>
      <c r="B16" s="135"/>
      <c r="C16" s="130"/>
      <c r="D16" s="96"/>
      <c r="E16" s="148"/>
      <c r="F16" s="149"/>
      <c r="G16" s="148"/>
      <c r="H16" s="95"/>
      <c r="I16" s="148"/>
      <c r="J16" s="149"/>
      <c r="K16" s="148"/>
      <c r="L16" s="95"/>
      <c r="M16" s="94"/>
      <c r="N16" s="93">
        <f>SUM(N12:N15)-MIN(N12:N15)</f>
        <v>494.5788</v>
      </c>
      <c r="O16" s="78">
        <f>RANK(N16,($N$11,$N$16,$N$21,$N$26,$N$31,$N$36,$N$41,$N$46))</f>
        <v>2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</row>
    <row r="17" spans="1:27" ht="12.75" hidden="1">
      <c r="A17" s="92">
        <v>71.599999999999994</v>
      </c>
      <c r="B17" s="91" t="s">
        <v>77</v>
      </c>
      <c r="C17" s="90">
        <v>1986</v>
      </c>
      <c r="D17" s="183" t="s">
        <v>76</v>
      </c>
      <c r="E17" s="150"/>
      <c r="F17" s="151"/>
      <c r="G17" s="150"/>
      <c r="H17" s="89">
        <f>IF(MAX(E17:G17)&lt;0,0,MAX(E17:G17))</f>
        <v>0</v>
      </c>
      <c r="I17" s="150"/>
      <c r="J17" s="151"/>
      <c r="K17" s="150"/>
      <c r="L17" s="89">
        <f>IF(MAX(I17:K17)&lt;0,0,MAX(I17:K17))</f>
        <v>0</v>
      </c>
      <c r="M17" s="88">
        <f>SUM(H17,L17)</f>
        <v>0</v>
      </c>
      <c r="N17" s="87">
        <f>IF(ISNUMBER(A17),(IF(153.655&lt;A17,M17,TRUNC(10^(0.783497476*((LOG((A17/153.655)/LOG(10))*(LOG((A17/153.655)/LOG(10)))))),4)*M17)),0)</f>
        <v>0</v>
      </c>
      <c r="O17" s="8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</row>
    <row r="18" spans="1:27" ht="12.75" hidden="1">
      <c r="A18" s="85">
        <v>86.7</v>
      </c>
      <c r="B18" s="84" t="s">
        <v>75</v>
      </c>
      <c r="C18" s="83">
        <v>1997</v>
      </c>
      <c r="D18" s="184"/>
      <c r="E18" s="146"/>
      <c r="F18" s="147"/>
      <c r="G18" s="146"/>
      <c r="H18" s="82">
        <f>IF(MAX(E18:G18)&lt;0,0,MAX(E18:G18))</f>
        <v>0</v>
      </c>
      <c r="I18" s="146"/>
      <c r="J18" s="147"/>
      <c r="K18" s="146"/>
      <c r="L18" s="82">
        <f>IF(MAX(I18:K18)&lt;0,0,MAX(I18:K18))</f>
        <v>0</v>
      </c>
      <c r="M18" s="81">
        <f>SUM(H18,L18)</f>
        <v>0</v>
      </c>
      <c r="N18" s="80">
        <f>IF(ISNUMBER(A18),(IF(153.655&lt;A18,M18,TRUNC(10^(0.783497476*((LOG((A18/153.655)/LOG(10))*(LOG((A18/153.655)/LOG(10)))))),4)*M18)),0)</f>
        <v>0</v>
      </c>
      <c r="O18" s="8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</row>
    <row r="19" spans="1:27" ht="12.75" hidden="1">
      <c r="A19" s="85">
        <v>59.1</v>
      </c>
      <c r="B19" s="84" t="s">
        <v>74</v>
      </c>
      <c r="C19" s="83">
        <v>1991</v>
      </c>
      <c r="D19" s="184"/>
      <c r="E19" s="146"/>
      <c r="F19" s="147"/>
      <c r="G19" s="146"/>
      <c r="H19" s="82">
        <f>IF(MAX(E19:G19)&lt;0,0,MAX(E19:G19))</f>
        <v>0</v>
      </c>
      <c r="I19" s="146"/>
      <c r="J19" s="147"/>
      <c r="K19" s="146"/>
      <c r="L19" s="82">
        <f>IF(MAX(I19:K19)&lt;0,0,MAX(I19:K19))</f>
        <v>0</v>
      </c>
      <c r="M19" s="81">
        <f>SUM(H19,L19)</f>
        <v>0</v>
      </c>
      <c r="N19" s="80">
        <f>IF(ISNUMBER(A19),(IF(153.655&lt;A19,M19,TRUNC(10^(0.783497476*((LOG((A19/153.655)/LOG(10))*(LOG((A19/153.655)/LOG(10)))))),4)*M19)),0)</f>
        <v>0</v>
      </c>
      <c r="O19" s="79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</row>
    <row r="20" spans="1:27" ht="13.5" hidden="1" thickBot="1">
      <c r="A20" s="85">
        <v>56.4</v>
      </c>
      <c r="B20" s="84" t="s">
        <v>73</v>
      </c>
      <c r="C20" s="83">
        <v>1996</v>
      </c>
      <c r="D20" s="185"/>
      <c r="E20" s="146"/>
      <c r="F20" s="147"/>
      <c r="G20" s="146"/>
      <c r="H20" s="82">
        <f>IF(MAX(E20:G20)&lt;0,0,MAX(E20:G20))</f>
        <v>0</v>
      </c>
      <c r="I20" s="146"/>
      <c r="J20" s="147"/>
      <c r="K20" s="146"/>
      <c r="L20" s="82">
        <f>IF(MAX(I20:K20)&lt;0,0,MAX(I20:K20))</f>
        <v>0</v>
      </c>
      <c r="M20" s="81">
        <f>SUM(H20,L20)</f>
        <v>0</v>
      </c>
      <c r="N20" s="80">
        <f>IF(ISNUMBER(A20),(IF(153.655&lt;A20,M20,TRUNC(10^(0.783497476*((LOG((A20/153.655)/LOG(10))*(LOG((A20/153.655)/LOG(10)))))),4)*M20)),0)</f>
        <v>0</v>
      </c>
      <c r="O20" s="79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</row>
    <row r="21" spans="1:27" ht="13.5" hidden="1" thickBot="1">
      <c r="A21" s="99"/>
      <c r="B21" s="131"/>
      <c r="C21" s="97"/>
      <c r="D21" s="96"/>
      <c r="E21" s="148"/>
      <c r="F21" s="149"/>
      <c r="G21" s="148"/>
      <c r="H21" s="95"/>
      <c r="I21" s="148"/>
      <c r="J21" s="149"/>
      <c r="K21" s="148"/>
      <c r="L21" s="95"/>
      <c r="M21" s="94"/>
      <c r="N21" s="93">
        <f>SUM(N17:N20)-MIN(N17:N20)</f>
        <v>0</v>
      </c>
      <c r="O21" s="78" t="e">
        <f>RANK(N21,($N$11,$N$16,$N$21,$N$26,$N$31,$N$36,$N$41,$N$46,#REF!))</f>
        <v>#REF!</v>
      </c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1:27" ht="12.75">
      <c r="A22" s="92">
        <v>67.8</v>
      </c>
      <c r="B22" s="132" t="s">
        <v>69</v>
      </c>
      <c r="C22" s="128">
        <v>1984</v>
      </c>
      <c r="D22" s="183" t="s">
        <v>71</v>
      </c>
      <c r="E22" s="150">
        <v>55</v>
      </c>
      <c r="F22" s="151">
        <v>60</v>
      </c>
      <c r="G22" s="150">
        <v>63</v>
      </c>
      <c r="H22" s="89">
        <f>IF(MAX(E22:G22)&lt;0,0,MAX(E22:G22))</f>
        <v>63</v>
      </c>
      <c r="I22" s="150">
        <v>72</v>
      </c>
      <c r="J22" s="151">
        <v>-77</v>
      </c>
      <c r="K22" s="150">
        <v>-77</v>
      </c>
      <c r="L22" s="89">
        <f>IF(MAX(I22:K22)&lt;0,0,MAX(I22:K22))</f>
        <v>72</v>
      </c>
      <c r="M22" s="88">
        <f>SUM(H22,L22)</f>
        <v>135</v>
      </c>
      <c r="N22" s="87">
        <f>IF(ISNUMBER(A22),(IF(153.655&lt;A22,M22,TRUNC(10^(0.783497476*((LOG((A22/153.655)/LOG(10))*(LOG((A22/153.655)/LOG(10)))))),4)*M22)),0)</f>
        <v>169.51949999999999</v>
      </c>
      <c r="O22" s="8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</row>
    <row r="23" spans="1:27" ht="12.75">
      <c r="A23" s="85">
        <v>60.5</v>
      </c>
      <c r="B23" s="133" t="s">
        <v>100</v>
      </c>
      <c r="C23" s="129">
        <v>1990</v>
      </c>
      <c r="D23" s="184"/>
      <c r="E23" s="146">
        <v>-35</v>
      </c>
      <c r="F23" s="147">
        <v>35</v>
      </c>
      <c r="G23" s="146">
        <v>-40</v>
      </c>
      <c r="H23" s="82">
        <f>IF(MAX(E23:G23)&lt;0,0,MAX(E23:G23))</f>
        <v>35</v>
      </c>
      <c r="I23" s="146">
        <v>45</v>
      </c>
      <c r="J23" s="147">
        <v>50</v>
      </c>
      <c r="K23" s="146">
        <v>-55</v>
      </c>
      <c r="L23" s="82">
        <f>IF(MAX(I23:K23)&lt;0,0,MAX(I23:K23))</f>
        <v>50</v>
      </c>
      <c r="M23" s="81">
        <f>SUM(H23,L23)</f>
        <v>85</v>
      </c>
      <c r="N23" s="80">
        <f>IF(ISNUMBER(A23),(IF(153.655&lt;A23,M23,TRUNC(10^(0.783497476*((LOG((A23/153.655)/LOG(10))*(LOG((A23/153.655)/LOG(10)))))),4)*M23)),0)</f>
        <v>114.23150000000001</v>
      </c>
      <c r="O23" s="8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</row>
    <row r="24" spans="1:27" ht="12.75">
      <c r="A24" s="85">
        <v>57.6</v>
      </c>
      <c r="B24" s="134" t="s">
        <v>72</v>
      </c>
      <c r="C24" s="129">
        <v>1991</v>
      </c>
      <c r="D24" s="184"/>
      <c r="E24" s="146">
        <v>37</v>
      </c>
      <c r="F24" s="147">
        <v>40</v>
      </c>
      <c r="G24" s="146">
        <v>43</v>
      </c>
      <c r="H24" s="82">
        <f>IF(MAX(E24:G24)&lt;0,0,MAX(E24:G24))</f>
        <v>43</v>
      </c>
      <c r="I24" s="146">
        <v>58</v>
      </c>
      <c r="J24" s="147">
        <v>-61</v>
      </c>
      <c r="K24" s="146">
        <v>-62</v>
      </c>
      <c r="L24" s="82">
        <f>IF(MAX(I24:K24)&lt;0,0,MAX(I24:K24))</f>
        <v>58</v>
      </c>
      <c r="M24" s="81">
        <f>SUM(H24,L24)</f>
        <v>101</v>
      </c>
      <c r="N24" s="80">
        <f>IF(ISNUMBER(A24),(IF(153.655&lt;A24,M24,TRUNC(10^(0.783497476*((LOG((A24/153.655)/LOG(10))*(LOG((A24/153.655)/LOG(10)))))),4)*M24)),0)</f>
        <v>140.14759999999998</v>
      </c>
      <c r="O24" s="79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</row>
    <row r="25" spans="1:27" ht="13.5" thickBot="1">
      <c r="A25" s="85">
        <v>65.7</v>
      </c>
      <c r="B25" s="133" t="s">
        <v>70</v>
      </c>
      <c r="C25" s="129">
        <v>1992</v>
      </c>
      <c r="D25" s="185"/>
      <c r="E25" s="146">
        <v>45</v>
      </c>
      <c r="F25" s="147">
        <v>-48</v>
      </c>
      <c r="G25" s="146">
        <v>49</v>
      </c>
      <c r="H25" s="82">
        <f>IF(MAX(E25:G25)&lt;0,0,MAX(E25:G25))</f>
        <v>49</v>
      </c>
      <c r="I25" s="146">
        <v>55</v>
      </c>
      <c r="J25" s="147">
        <v>-58</v>
      </c>
      <c r="K25" s="146">
        <v>60</v>
      </c>
      <c r="L25" s="82">
        <f>IF(MAX(I25:K25)&lt;0,0,MAX(I25:K25))</f>
        <v>60</v>
      </c>
      <c r="M25" s="81">
        <f>SUM(H25,L25)</f>
        <v>109</v>
      </c>
      <c r="N25" s="80">
        <f>IF(ISNUMBER(A25),(IF(153.655&lt;A25,M25,TRUNC(10^(0.783497476*((LOG((A25/153.655)/LOG(10))*(LOG((A25/153.655)/LOG(10)))))),4)*M25)),0)</f>
        <v>139.34559999999999</v>
      </c>
      <c r="O25" s="79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</row>
    <row r="26" spans="1:27" ht="13.5" thickBot="1">
      <c r="A26" s="105"/>
      <c r="B26" s="135"/>
      <c r="C26" s="136"/>
      <c r="D26" s="104"/>
      <c r="E26" s="102"/>
      <c r="F26" s="103"/>
      <c r="G26" s="102"/>
      <c r="H26" s="101"/>
      <c r="I26" s="152"/>
      <c r="J26" s="153"/>
      <c r="K26" s="152"/>
      <c r="L26" s="101"/>
      <c r="M26" s="100"/>
      <c r="N26" s="93">
        <f>SUM(N22:N25)-MIN(N22:N25)</f>
        <v>449.0127</v>
      </c>
      <c r="O26" s="78">
        <f>RANK(N26,($N$11,$N$16,$N$21,$N$26,$N$31,$N$36,$N$41,$N$46))</f>
        <v>3</v>
      </c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</row>
    <row r="27" spans="1:27" ht="12.75">
      <c r="A27" s="92">
        <v>73.900000000000006</v>
      </c>
      <c r="B27" s="132" t="s">
        <v>66</v>
      </c>
      <c r="C27" s="128">
        <v>1992</v>
      </c>
      <c r="D27" s="183" t="s">
        <v>67</v>
      </c>
      <c r="E27" s="150">
        <v>58</v>
      </c>
      <c r="F27" s="151">
        <v>-61</v>
      </c>
      <c r="G27" s="150">
        <v>62</v>
      </c>
      <c r="H27" s="89">
        <f>IF(MAX(E27:G27)&lt;0,0,MAX(E27:G27))</f>
        <v>62</v>
      </c>
      <c r="I27" s="150">
        <v>71</v>
      </c>
      <c r="J27" s="151">
        <v>-74</v>
      </c>
      <c r="K27" s="150">
        <v>-74</v>
      </c>
      <c r="L27" s="89">
        <f>IF(MAX(I27:K27)&lt;0,0,MAX(I27:K27))</f>
        <v>71</v>
      </c>
      <c r="M27" s="88">
        <f>SUM(H27,L27)</f>
        <v>133</v>
      </c>
      <c r="N27" s="87">
        <f>IF(ISNUMBER(A27),(IF(153.655&lt;A27,M27,TRUNC(10^(0.783497476*((LOG((A27/153.655)/LOG(10))*(LOG((A27/153.655)/LOG(10)))))),4)*M27)),0)</f>
        <v>159.6</v>
      </c>
      <c r="O27" s="8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</row>
    <row r="28" spans="1:27" ht="12.75">
      <c r="A28" s="85">
        <v>59.4</v>
      </c>
      <c r="B28" s="133" t="s">
        <v>101</v>
      </c>
      <c r="C28" s="129">
        <v>2002</v>
      </c>
      <c r="D28" s="184"/>
      <c r="E28" s="146">
        <v>38</v>
      </c>
      <c r="F28" s="147">
        <v>41</v>
      </c>
      <c r="G28" s="146">
        <v>-43</v>
      </c>
      <c r="H28" s="82">
        <f>IF(MAX(E28:G28)&lt;0,0,MAX(E28:G28))</f>
        <v>41</v>
      </c>
      <c r="I28" s="146">
        <v>-50</v>
      </c>
      <c r="J28" s="147">
        <v>50</v>
      </c>
      <c r="K28" s="146">
        <v>54</v>
      </c>
      <c r="L28" s="82">
        <f>IF(MAX(I28:K28)&lt;0,0,MAX(I28:K28))</f>
        <v>54</v>
      </c>
      <c r="M28" s="81">
        <f>SUM(H28,L28)</f>
        <v>95</v>
      </c>
      <c r="N28" s="80">
        <f>IF(ISNUMBER(A28),(IF(153.655&lt;A28,M28,TRUNC(10^(0.783497476*((LOG((A28/153.655)/LOG(10))*(LOG((A28/153.655)/LOG(10)))))),4)*M28)),0)</f>
        <v>129.18099999999998</v>
      </c>
      <c r="O28" s="8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</row>
    <row r="29" spans="1:27" ht="12.75">
      <c r="A29" s="85">
        <v>59.9</v>
      </c>
      <c r="B29" s="134" t="s">
        <v>68</v>
      </c>
      <c r="C29" s="129">
        <v>2001</v>
      </c>
      <c r="D29" s="184"/>
      <c r="E29" s="146">
        <v>48</v>
      </c>
      <c r="F29" s="147">
        <v>51</v>
      </c>
      <c r="G29" s="146">
        <v>-53</v>
      </c>
      <c r="H29" s="82">
        <f>IF(MAX(E29:G29)&lt;0,0,MAX(E29:G29))</f>
        <v>51</v>
      </c>
      <c r="I29" s="146">
        <v>-58</v>
      </c>
      <c r="J29" s="147">
        <v>-58</v>
      </c>
      <c r="K29" s="146">
        <v>58</v>
      </c>
      <c r="L29" s="82">
        <f>IF(MAX(I29:K29)&lt;0,0,MAX(I29:K29))</f>
        <v>58</v>
      </c>
      <c r="M29" s="81">
        <f>SUM(H29,L29)</f>
        <v>109</v>
      </c>
      <c r="N29" s="80">
        <f>IF(ISNUMBER(A29),(IF(153.655&lt;A29,M29,TRUNC(10^(0.783497476*((LOG((A29/153.655)/LOG(10))*(LOG((A29/153.655)/LOG(10)))))),4)*M29)),0)</f>
        <v>147.42250000000001</v>
      </c>
      <c r="O29" s="79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</row>
    <row r="30" spans="1:27" ht="13.5" thickBot="1">
      <c r="A30" s="85">
        <v>73.3</v>
      </c>
      <c r="B30" s="133" t="s">
        <v>65</v>
      </c>
      <c r="C30" s="129">
        <v>1993</v>
      </c>
      <c r="D30" s="185"/>
      <c r="E30" s="146">
        <v>42</v>
      </c>
      <c r="F30" s="147">
        <v>-47</v>
      </c>
      <c r="G30" s="146">
        <v>47</v>
      </c>
      <c r="H30" s="82">
        <f>IF(MAX(E30:G30)&lt;0,0,MAX(E30:G30))</f>
        <v>47</v>
      </c>
      <c r="I30" s="146">
        <v>-63</v>
      </c>
      <c r="J30" s="147">
        <v>63</v>
      </c>
      <c r="K30" s="146">
        <v>-67</v>
      </c>
      <c r="L30" s="82">
        <f>IF(MAX(I30:K30)&lt;0,0,MAX(I30:K30))</f>
        <v>63</v>
      </c>
      <c r="M30" s="81">
        <f>SUM(H30,L30)</f>
        <v>110</v>
      </c>
      <c r="N30" s="80">
        <f>IF(ISNUMBER(A30),(IF(153.655&lt;A30,M30,TRUNC(10^(0.783497476*((LOG((A30/153.655)/LOG(10))*(LOG((A30/153.655)/LOG(10)))))),4)*M30)),0)</f>
        <v>132.53900000000002</v>
      </c>
      <c r="O30" s="79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</row>
    <row r="31" spans="1:27" ht="13.5" thickBot="1">
      <c r="A31" s="99"/>
      <c r="B31" s="135"/>
      <c r="C31" s="130"/>
      <c r="D31" s="96"/>
      <c r="E31" s="148"/>
      <c r="F31" s="149"/>
      <c r="G31" s="148"/>
      <c r="H31" s="95"/>
      <c r="I31" s="148"/>
      <c r="J31" s="149"/>
      <c r="K31" s="148"/>
      <c r="L31" s="95"/>
      <c r="M31" s="94"/>
      <c r="N31" s="93">
        <f>SUM(N27:N30)-MIN(N27:N30)</f>
        <v>439.56149999999997</v>
      </c>
      <c r="O31" s="78">
        <f>RANK(N31,($N$11,$N$16,$N$21,$N$26,$N$31,$N$36,$N$41,$N$46))</f>
        <v>5</v>
      </c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</row>
    <row r="32" spans="1:27" ht="12.75">
      <c r="A32" s="92">
        <v>65.8</v>
      </c>
      <c r="B32" s="91" t="s">
        <v>64</v>
      </c>
      <c r="C32" s="90">
        <v>1973</v>
      </c>
      <c r="D32" s="183" t="s">
        <v>63</v>
      </c>
      <c r="E32" s="150">
        <v>35</v>
      </c>
      <c r="F32" s="151">
        <v>40</v>
      </c>
      <c r="G32" s="150">
        <v>45</v>
      </c>
      <c r="H32" s="89">
        <f>IF(MAX(E32:G32)&lt;0,0,MAX(E32:G32))</f>
        <v>45</v>
      </c>
      <c r="I32" s="150">
        <v>55</v>
      </c>
      <c r="J32" s="151">
        <v>60</v>
      </c>
      <c r="K32" s="150">
        <v>-65</v>
      </c>
      <c r="L32" s="89">
        <f>IF(MAX(I32:K32)&lt;0,0,MAX(I32:K32))</f>
        <v>60</v>
      </c>
      <c r="M32" s="88">
        <f>SUM(H32,L32)</f>
        <v>105</v>
      </c>
      <c r="N32" s="87">
        <f>IF(ISNUMBER(A32),(IF(153.655&lt;A32,M32,TRUNC(10^(0.783497476*((LOG((A32/153.655)/LOG(10))*(LOG((A32/153.655)/LOG(10)))))),4)*M32)),0)</f>
        <v>134.10599999999999</v>
      </c>
      <c r="O32" s="8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</row>
    <row r="33" spans="1:27" ht="12.75">
      <c r="A33" s="85">
        <v>67.900000000000006</v>
      </c>
      <c r="B33" s="84" t="s">
        <v>62</v>
      </c>
      <c r="C33" s="83">
        <v>1999</v>
      </c>
      <c r="D33" s="184"/>
      <c r="E33" s="146">
        <v>35</v>
      </c>
      <c r="F33" s="147">
        <v>40</v>
      </c>
      <c r="G33" s="146">
        <v>45</v>
      </c>
      <c r="H33" s="82">
        <f>IF(MAX(E33:G33)&lt;0,0,MAX(E33:G33))</f>
        <v>45</v>
      </c>
      <c r="I33" s="146">
        <v>50</v>
      </c>
      <c r="J33" s="147">
        <v>55</v>
      </c>
      <c r="K33" s="146">
        <v>-60</v>
      </c>
      <c r="L33" s="82">
        <f>IF(MAX(I33:K33)&lt;0,0,MAX(I33:K33))</f>
        <v>55</v>
      </c>
      <c r="M33" s="81">
        <f>SUM(H33,L33)</f>
        <v>100</v>
      </c>
      <c r="N33" s="80">
        <f>IF(ISNUMBER(A33),(IF(153.655&lt;A33,M33,TRUNC(10^(0.783497476*((LOG((A33/153.655)/LOG(10))*(LOG((A33/153.655)/LOG(10)))))),4)*M33)),0)</f>
        <v>125.47</v>
      </c>
      <c r="O33" s="8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</row>
    <row r="34" spans="1:27" ht="12.75">
      <c r="A34" s="85">
        <v>56.2</v>
      </c>
      <c r="B34" s="84" t="s">
        <v>102</v>
      </c>
      <c r="C34" s="83">
        <v>2003</v>
      </c>
      <c r="D34" s="184"/>
      <c r="E34" s="146">
        <v>40</v>
      </c>
      <c r="F34" s="147">
        <v>43</v>
      </c>
      <c r="G34" s="146">
        <v>-46</v>
      </c>
      <c r="H34" s="82">
        <f>IF(MAX(E34:G34)&lt;0,0,MAX(E34:G34))</f>
        <v>43</v>
      </c>
      <c r="I34" s="146">
        <v>52</v>
      </c>
      <c r="J34" s="147">
        <v>-55</v>
      </c>
      <c r="K34" s="146">
        <v>55</v>
      </c>
      <c r="L34" s="82">
        <f>IF(MAX(I34:K34)&lt;0,0,MAX(I34:K34))</f>
        <v>55</v>
      </c>
      <c r="M34" s="81">
        <f>SUM(H34,L34)</f>
        <v>98</v>
      </c>
      <c r="N34" s="80">
        <f>IF(ISNUMBER(A34),(IF(153.655&lt;A34,M34,TRUNC(10^(0.783497476*((LOG((A34/153.655)/LOG(10))*(LOG((A34/153.655)/LOG(10)))))),4)*M34)),0)</f>
        <v>138.25839999999999</v>
      </c>
      <c r="O34" s="79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</row>
    <row r="35" spans="1:27" ht="13.5" thickBot="1">
      <c r="A35" s="85">
        <v>77.400000000000006</v>
      </c>
      <c r="B35" s="84" t="s">
        <v>61</v>
      </c>
      <c r="C35" s="83">
        <v>1999</v>
      </c>
      <c r="D35" s="185"/>
      <c r="E35" s="146">
        <v>-58</v>
      </c>
      <c r="F35" s="147">
        <v>58</v>
      </c>
      <c r="G35" s="146">
        <v>-62</v>
      </c>
      <c r="H35" s="82">
        <f>IF(MAX(E35:G35)&lt;0,0,MAX(E35:G35))</f>
        <v>58</v>
      </c>
      <c r="I35" s="146">
        <v>80</v>
      </c>
      <c r="J35" s="147">
        <v>85</v>
      </c>
      <c r="K35" s="146">
        <v>-88</v>
      </c>
      <c r="L35" s="82">
        <f>IF(MAX(I35:K35)&lt;0,0,MAX(I35:K35))</f>
        <v>85</v>
      </c>
      <c r="M35" s="81">
        <f>SUM(H35,L35)</f>
        <v>143</v>
      </c>
      <c r="N35" s="80">
        <f>IF(ISNUMBER(A35),(IF(153.655&lt;A35,M35,TRUNC(10^(0.783497476*((LOG((A35/153.655)/LOG(10))*(LOG((A35/153.655)/LOG(10)))))),4)*M35)),0)</f>
        <v>167.81049999999999</v>
      </c>
      <c r="O35" s="79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</row>
    <row r="36" spans="1:27" ht="13.5" thickBot="1">
      <c r="A36" s="99"/>
      <c r="B36" s="131"/>
      <c r="C36" s="97"/>
      <c r="D36" s="96"/>
      <c r="E36" s="148"/>
      <c r="F36" s="149"/>
      <c r="G36" s="148"/>
      <c r="H36" s="95"/>
      <c r="I36" s="148"/>
      <c r="J36" s="149"/>
      <c r="K36" s="148"/>
      <c r="L36" s="95"/>
      <c r="M36" s="94"/>
      <c r="N36" s="93">
        <f>SUM(N32:N35)-MIN(N32:N35)</f>
        <v>440.17489999999998</v>
      </c>
      <c r="O36" s="78">
        <f>RANK(N36,($N$11,$N$16,$N$21,$N$26,$N$31,$N$36,$N$41,$N$46))</f>
        <v>4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</row>
    <row r="37" spans="1:27" ht="12.75">
      <c r="A37" s="92">
        <v>59.6</v>
      </c>
      <c r="B37" s="132" t="s">
        <v>58</v>
      </c>
      <c r="C37" s="128">
        <v>1990</v>
      </c>
      <c r="D37" s="183" t="s">
        <v>59</v>
      </c>
      <c r="E37" s="150">
        <v>38</v>
      </c>
      <c r="F37" s="151">
        <v>-40</v>
      </c>
      <c r="G37" s="150">
        <v>-40</v>
      </c>
      <c r="H37" s="89">
        <f>IF(MAX(E37:G37)&lt;0,0,MAX(E37:G37))</f>
        <v>38</v>
      </c>
      <c r="I37" s="150">
        <v>52</v>
      </c>
      <c r="J37" s="151">
        <v>58</v>
      </c>
      <c r="K37" s="150">
        <v>-61</v>
      </c>
      <c r="L37" s="89">
        <f>IF(MAX(I37:K37)&lt;0,0,MAX(I37:K37))</f>
        <v>58</v>
      </c>
      <c r="M37" s="88">
        <f>SUM(H37,L37)</f>
        <v>96</v>
      </c>
      <c r="N37" s="87">
        <f>IF(ISNUMBER(A37),(IF(153.655&lt;A37,M37,TRUNC(10^(0.783497476*((LOG((A37/153.655)/LOG(10))*(LOG((A37/153.655)/LOG(10)))))),4)*M37)),0)</f>
        <v>130.25280000000001</v>
      </c>
      <c r="O37" s="8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</row>
    <row r="38" spans="1:27" ht="12.75">
      <c r="A38" s="85">
        <v>99.9</v>
      </c>
      <c r="B38" s="133" t="s">
        <v>56</v>
      </c>
      <c r="C38" s="129">
        <v>1988</v>
      </c>
      <c r="D38" s="184"/>
      <c r="E38" s="146">
        <v>-38</v>
      </c>
      <c r="F38" s="147">
        <v>40</v>
      </c>
      <c r="G38" s="146">
        <v>43</v>
      </c>
      <c r="H38" s="82">
        <f>IF(MAX(E38:G38)&lt;0,0,MAX(E38:G38))</f>
        <v>43</v>
      </c>
      <c r="I38" s="146">
        <v>50</v>
      </c>
      <c r="J38" s="147">
        <v>54</v>
      </c>
      <c r="K38" s="146">
        <v>56</v>
      </c>
      <c r="L38" s="82">
        <f>IF(MAX(I38:K38)&lt;0,0,MAX(I38:K38))</f>
        <v>56</v>
      </c>
      <c r="M38" s="81">
        <f>SUM(H38,L38)</f>
        <v>99</v>
      </c>
      <c r="N38" s="80">
        <f>IF(ISNUMBER(A38),(IF(153.655&lt;A38,M38,TRUNC(10^(0.783497476*((LOG((A38/153.655)/LOG(10))*(LOG((A38/153.655)/LOG(10)))))),4)*M38)),0)</f>
        <v>105.44489999999999</v>
      </c>
      <c r="O38" s="8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</row>
    <row r="39" spans="1:27" ht="12.75">
      <c r="A39" s="85">
        <v>63.6</v>
      </c>
      <c r="B39" s="134" t="s">
        <v>60</v>
      </c>
      <c r="C39" s="129">
        <v>1984</v>
      </c>
      <c r="D39" s="184"/>
      <c r="E39" s="146">
        <v>52</v>
      </c>
      <c r="F39" s="147">
        <v>-55</v>
      </c>
      <c r="G39" s="146">
        <v>55</v>
      </c>
      <c r="H39" s="82">
        <f>IF(MAX(E39:G39)&lt;0,0,MAX(E39:G39))</f>
        <v>55</v>
      </c>
      <c r="I39" s="146">
        <v>64</v>
      </c>
      <c r="J39" s="147">
        <v>68</v>
      </c>
      <c r="K39" s="146">
        <v>-70</v>
      </c>
      <c r="L39" s="82">
        <f>IF(MAX(I39:K39)&lt;0,0,MAX(I39:K39))</f>
        <v>68</v>
      </c>
      <c r="M39" s="81">
        <f>SUM(H39,L39)</f>
        <v>123</v>
      </c>
      <c r="N39" s="80">
        <f>IF(ISNUMBER(A39),(IF(153.655&lt;A39,M39,TRUNC(10^(0.783497476*((LOG((A39/153.655)/LOG(10))*(LOG((A39/153.655)/LOG(10)))))),4)*M39)),0)</f>
        <v>160.28129999999999</v>
      </c>
      <c r="O39" s="79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</row>
    <row r="40" spans="1:27" ht="13.5" thickBot="1">
      <c r="A40" s="85">
        <v>72.599999999999994</v>
      </c>
      <c r="B40" s="133" t="s">
        <v>57</v>
      </c>
      <c r="C40" s="129">
        <v>1991</v>
      </c>
      <c r="D40" s="185"/>
      <c r="E40" s="146">
        <v>41</v>
      </c>
      <c r="F40" s="147">
        <v>-43</v>
      </c>
      <c r="G40" s="146">
        <v>44</v>
      </c>
      <c r="H40" s="82">
        <f>IF(MAX(E40:G40)&lt;0,0,MAX(E40:G40))</f>
        <v>44</v>
      </c>
      <c r="I40" s="146">
        <v>47</v>
      </c>
      <c r="J40" s="147">
        <v>-50</v>
      </c>
      <c r="K40" s="146">
        <v>-50</v>
      </c>
      <c r="L40" s="82">
        <f>IF(MAX(I40:K40)&lt;0,0,MAX(I40:K40))</f>
        <v>47</v>
      </c>
      <c r="M40" s="81">
        <f>SUM(H40,L40)</f>
        <v>91</v>
      </c>
      <c r="N40" s="80">
        <f>IF(ISNUMBER(A40),(IF(153.655&lt;A40,M40,TRUNC(10^(0.783497476*((LOG((A40/153.655)/LOG(10))*(LOG((A40/153.655)/LOG(10)))))),4)*M40)),0)</f>
        <v>110.17370000000001</v>
      </c>
      <c r="O40" s="79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</row>
    <row r="41" spans="1:27" ht="13.5" thickBot="1">
      <c r="A41" s="99"/>
      <c r="B41" s="135"/>
      <c r="C41" s="130"/>
      <c r="D41" s="96"/>
      <c r="E41" s="148"/>
      <c r="F41" s="149"/>
      <c r="G41" s="148"/>
      <c r="H41" s="95"/>
      <c r="I41" s="148"/>
      <c r="J41" s="149"/>
      <c r="K41" s="148"/>
      <c r="L41" s="95"/>
      <c r="M41" s="94"/>
      <c r="N41" s="93">
        <f>SUM(N37:N40)-MIN(N37:N40)</f>
        <v>400.70780000000002</v>
      </c>
      <c r="O41" s="78">
        <f>RANK(N41,($N$11,$N$16,$N$21,$N$26,$N$31,$N$36,$N$41,$N$46))</f>
        <v>6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</row>
    <row r="42" spans="1:27" ht="12.75">
      <c r="A42" s="92">
        <v>94.1</v>
      </c>
      <c r="B42" s="91" t="s">
        <v>55</v>
      </c>
      <c r="C42" s="90">
        <v>2000</v>
      </c>
      <c r="D42" s="183" t="s">
        <v>54</v>
      </c>
      <c r="E42" s="150">
        <v>-53</v>
      </c>
      <c r="F42" s="151">
        <v>53</v>
      </c>
      <c r="G42" s="150">
        <v>55</v>
      </c>
      <c r="H42" s="89">
        <f>IF(MAX(E42:G42)&lt;0,0,MAX(E42:G42))</f>
        <v>55</v>
      </c>
      <c r="I42" s="150">
        <v>58</v>
      </c>
      <c r="J42" s="151">
        <v>62</v>
      </c>
      <c r="K42" s="150">
        <v>-66</v>
      </c>
      <c r="L42" s="89">
        <f>IF(MAX(I42:K42)&lt;0,0,MAX(I42:K42))</f>
        <v>62</v>
      </c>
      <c r="M42" s="88">
        <f>SUM(H42,L42)</f>
        <v>117</v>
      </c>
      <c r="N42" s="87">
        <f>IF(ISNUMBER(A42),(IF(153.655&lt;A42,M42,TRUNC(10^(0.783497476*((LOG((A42/153.655)/LOG(10))*(LOG((A42/153.655)/LOG(10)))))),4)*M42)),0)</f>
        <v>126.96839999999999</v>
      </c>
      <c r="O42" s="8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</row>
    <row r="43" spans="1:27" ht="12.75">
      <c r="A43" s="85">
        <v>84.7</v>
      </c>
      <c r="B43" s="84" t="s">
        <v>53</v>
      </c>
      <c r="C43" s="83">
        <v>1991</v>
      </c>
      <c r="D43" s="184"/>
      <c r="E43" s="146">
        <v>42</v>
      </c>
      <c r="F43" s="147">
        <v>45</v>
      </c>
      <c r="G43" s="146">
        <v>-47</v>
      </c>
      <c r="H43" s="82">
        <f>IF(MAX(E43:G43)&lt;0,0,MAX(E43:G43))</f>
        <v>45</v>
      </c>
      <c r="I43" s="146">
        <v>55</v>
      </c>
      <c r="J43" s="147">
        <v>-58</v>
      </c>
      <c r="K43" s="146">
        <v>58</v>
      </c>
      <c r="L43" s="82">
        <f>IF(MAX(I43:K43)&lt;0,0,MAX(I43:K43))</f>
        <v>58</v>
      </c>
      <c r="M43" s="81">
        <f>SUM(H43,L43)</f>
        <v>103</v>
      </c>
      <c r="N43" s="80">
        <f>IF(ISNUMBER(A43),(IF(153.655&lt;A43,M43,TRUNC(10^(0.783497476*((LOG((A43/153.655)/LOG(10))*(LOG((A43/153.655)/LOG(10)))))),4)*M43)),0)</f>
        <v>116.20460000000001</v>
      </c>
      <c r="O43" s="8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</row>
    <row r="44" spans="1:27" ht="12.75">
      <c r="A44" s="85">
        <v>85.5</v>
      </c>
      <c r="B44" s="84" t="s">
        <v>52</v>
      </c>
      <c r="C44" s="83">
        <v>2002</v>
      </c>
      <c r="D44" s="184"/>
      <c r="E44" s="146">
        <v>30</v>
      </c>
      <c r="F44" s="147">
        <v>33</v>
      </c>
      <c r="G44" s="146">
        <v>36</v>
      </c>
      <c r="H44" s="82">
        <f>IF(MAX(E44:G44)&lt;0,0,MAX(E44:G44))</f>
        <v>36</v>
      </c>
      <c r="I44" s="146">
        <v>30</v>
      </c>
      <c r="J44" s="147">
        <v>33</v>
      </c>
      <c r="K44" s="146">
        <v>36</v>
      </c>
      <c r="L44" s="82">
        <f>IF(MAX(I44:K44)&lt;0,0,MAX(I44:K44))</f>
        <v>36</v>
      </c>
      <c r="M44" s="81">
        <f>SUM(H44,L44)</f>
        <v>72</v>
      </c>
      <c r="N44" s="80">
        <f>IF(ISNUMBER(A44),(IF(153.655&lt;A44,M44,TRUNC(10^(0.783497476*((LOG((A44/153.655)/LOG(10))*(LOG((A44/153.655)/LOG(10)))))),4)*M44)),0)</f>
        <v>80.928000000000011</v>
      </c>
      <c r="O44" s="79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</row>
    <row r="45" spans="1:27" ht="13.5" thickBot="1">
      <c r="A45" s="85"/>
      <c r="B45" s="84"/>
      <c r="C45" s="83"/>
      <c r="D45" s="185"/>
      <c r="E45" s="146"/>
      <c r="F45" s="147"/>
      <c r="G45" s="146"/>
      <c r="H45" s="82">
        <f>IF(MAX(E45:G45)&lt;0,0,MAX(E45:G45))</f>
        <v>0</v>
      </c>
      <c r="I45" s="146"/>
      <c r="J45" s="147"/>
      <c r="K45" s="146"/>
      <c r="L45" s="82">
        <f>IF(MAX(I45:K45)&lt;0,0,MAX(I45:K45))</f>
        <v>0</v>
      </c>
      <c r="M45" s="81">
        <f>SUM(H45,L45)</f>
        <v>0</v>
      </c>
      <c r="N45" s="80">
        <f>IF(ISNUMBER(A45),(IF(153.655&lt;A45,M45,TRUNC(10^(0.783497476*((LOG((A45/153.655)/LOG(10))*(LOG((A45/153.655)/LOG(10)))))),4)*M45)),0)</f>
        <v>0</v>
      </c>
      <c r="O45" s="79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</row>
    <row r="46" spans="1:27" ht="13.5" thickBot="1">
      <c r="A46" s="99"/>
      <c r="B46" s="98"/>
      <c r="C46" s="97"/>
      <c r="D46" s="96"/>
      <c r="E46" s="148"/>
      <c r="F46" s="149"/>
      <c r="G46" s="148"/>
      <c r="H46" s="95"/>
      <c r="I46" s="148"/>
      <c r="J46" s="149"/>
      <c r="K46" s="148"/>
      <c r="L46" s="95"/>
      <c r="M46" s="94"/>
      <c r="N46" s="93">
        <f>SUM(N42:N45)-MIN(N42:N45)</f>
        <v>324.101</v>
      </c>
      <c r="O46" s="78">
        <f>RANK(N46,($N$11,$N$16,$N$21,$N$26,$N$31,$N$36,$N$41,$N$46))</f>
        <v>7</v>
      </c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</row>
    <row r="47" spans="1:27" ht="12.75">
      <c r="A47" s="92">
        <v>66.900000000000006</v>
      </c>
      <c r="B47" s="91" t="s">
        <v>105</v>
      </c>
      <c r="C47" s="90">
        <v>1996</v>
      </c>
      <c r="D47" s="183" t="s">
        <v>103</v>
      </c>
      <c r="E47" s="150">
        <v>52</v>
      </c>
      <c r="F47" s="151">
        <v>56</v>
      </c>
      <c r="G47" s="150">
        <v>-60</v>
      </c>
      <c r="H47" s="89">
        <f>IF(MAX(E47:G47)&lt;0,0,MAX(E47:G47))</f>
        <v>56</v>
      </c>
      <c r="I47" s="150">
        <v>70</v>
      </c>
      <c r="J47" s="151">
        <v>73</v>
      </c>
      <c r="K47" s="150">
        <v>-76</v>
      </c>
      <c r="L47" s="89">
        <f>IF(MAX(I47:K47)&lt;0,0,MAX(I47:K47))</f>
        <v>73</v>
      </c>
      <c r="M47" s="88">
        <f>SUM(H47,L47)</f>
        <v>129</v>
      </c>
      <c r="N47" s="87">
        <f>IF(ISNUMBER(A47),(IF(153.655&lt;A47,M47,TRUNC(10^(0.783497476*((LOG((A47/153.655)/LOG(10))*(LOG((A47/153.655)/LOG(10)))))),4)*M47)),0)</f>
        <v>163.21080000000001</v>
      </c>
      <c r="O47" s="8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</row>
    <row r="48" spans="1:27" ht="12.75">
      <c r="A48" s="85">
        <v>61.6</v>
      </c>
      <c r="B48" s="84" t="s">
        <v>106</v>
      </c>
      <c r="C48" s="83">
        <v>1988</v>
      </c>
      <c r="D48" s="184"/>
      <c r="E48" s="146">
        <v>52</v>
      </c>
      <c r="F48" s="147">
        <v>56</v>
      </c>
      <c r="G48" s="146">
        <v>-60</v>
      </c>
      <c r="H48" s="82">
        <f>IF(MAX(E48:G48)&lt;0,0,MAX(E48:G48))</f>
        <v>56</v>
      </c>
      <c r="I48" s="146">
        <v>67</v>
      </c>
      <c r="J48" s="147">
        <v>71</v>
      </c>
      <c r="K48" s="146">
        <v>-73</v>
      </c>
      <c r="L48" s="82">
        <f>IF(MAX(I48:K48)&lt;0,0,MAX(I48:K48))</f>
        <v>71</v>
      </c>
      <c r="M48" s="81">
        <f>SUM(H48,L48)</f>
        <v>127</v>
      </c>
      <c r="N48" s="80">
        <f>IF(ISNUMBER(A48),(IF(153.655&lt;A48,M48,TRUNC(10^(0.783497476*((LOG((A48/153.655)/LOG(10))*(LOG((A48/153.655)/LOG(10)))))),4)*M48)),0)</f>
        <v>168.7576</v>
      </c>
      <c r="O48" s="8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</row>
    <row r="49" spans="1:27" ht="13.5" thickBot="1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</row>
    <row r="50" spans="1:27" ht="12.75">
      <c r="A50" s="190" t="s">
        <v>87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2"/>
      <c r="O50" s="127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</row>
    <row r="51" spans="1:27" ht="13.5" thickBot="1">
      <c r="A51" s="186" t="s">
        <v>97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8"/>
      <c r="O51" s="127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</row>
    <row r="52" spans="1:27" ht="9.75" customHeight="1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7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</row>
    <row r="53" spans="1:27" ht="9.75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7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</row>
    <row r="54" spans="1:27" ht="9.7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7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</row>
    <row r="55" spans="1:27" ht="9.75" customHeight="1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7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</row>
    <row r="56" spans="1:27" ht="9.7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7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</row>
    <row r="57" spans="1:27" ht="9.75" customHeight="1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</row>
    <row r="58" spans="1:27" ht="9.75" customHeight="1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7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</row>
    <row r="59" spans="1:27" ht="9.75" customHeight="1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7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</row>
    <row r="60" spans="1:27" ht="9.75" customHeight="1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7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</row>
    <row r="61" spans="1:27" ht="9.75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7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</row>
    <row r="62" spans="1:27" ht="9.75" customHeight="1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7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</row>
    <row r="63" spans="1:27" ht="9.75" customHeight="1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7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</row>
    <row r="64" spans="1:27" ht="9.7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7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</row>
    <row r="65" spans="1:27" ht="9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7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</row>
    <row r="66" spans="1:27" ht="9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7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</row>
    <row r="67" spans="1:27" ht="9.75" customHeigh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7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</row>
    <row r="68" spans="1:27" ht="9.75" customHeight="1">
      <c r="A68" s="126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7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</row>
    <row r="69" spans="1:27" ht="9.75" customHeight="1">
      <c r="A69" s="126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7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</row>
    <row r="70" spans="1:27" ht="9.75" customHeight="1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7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</row>
    <row r="71" spans="1:27" ht="9.75" customHeight="1">
      <c r="A71" s="126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7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</row>
    <row r="72" spans="1:27" ht="9.75" customHeight="1">
      <c r="A72" s="126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7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</row>
    <row r="73" spans="1:27" ht="9.75" customHeight="1">
      <c r="A73" s="126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7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</row>
    <row r="74" spans="1:27" ht="9.75" customHeigh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7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</row>
    <row r="75" spans="1:27" ht="9.75" customHeight="1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</row>
    <row r="76" spans="1:27" ht="9.7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</row>
    <row r="77" spans="1:27" ht="9.75" customHeight="1">
      <c r="A77" s="126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</row>
    <row r="78" spans="1:27" ht="9.75" customHeight="1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7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</row>
    <row r="79" spans="1:27" ht="9.75" customHeight="1">
      <c r="A79" s="126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7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</row>
    <row r="80" spans="1:27" ht="9.75" customHeight="1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7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</row>
    <row r="81" spans="1:27" ht="9.75" customHeight="1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</row>
    <row r="82" spans="1:27" ht="9.75" customHeight="1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</row>
    <row r="83" spans="1:27" ht="9.7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7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</row>
  </sheetData>
  <sheetProtection selectLockedCells="1" selectUnlockedCells="1"/>
  <mergeCells count="17">
    <mergeCell ref="L1:O1"/>
    <mergeCell ref="A2:O3"/>
    <mergeCell ref="D7:D10"/>
    <mergeCell ref="D12:D15"/>
    <mergeCell ref="D17:D20"/>
    <mergeCell ref="A1:B1"/>
    <mergeCell ref="C1:K1"/>
    <mergeCell ref="D22:D25"/>
    <mergeCell ref="A51:N51"/>
    <mergeCell ref="E5:H5"/>
    <mergeCell ref="I5:L5"/>
    <mergeCell ref="A50:N50"/>
    <mergeCell ref="D27:D30"/>
    <mergeCell ref="D32:D35"/>
    <mergeCell ref="D37:D40"/>
    <mergeCell ref="D42:D45"/>
    <mergeCell ref="D47:D48"/>
  </mergeCells>
  <conditionalFormatting sqref="E7:G48 I7:K48">
    <cfRule type="cellIs" dxfId="0" priority="1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8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uzivatel</cp:lastModifiedBy>
  <cp:lastPrinted>2018-03-10T21:16:12Z</cp:lastPrinted>
  <dcterms:created xsi:type="dcterms:W3CDTF">2017-01-22T21:04:49Z</dcterms:created>
  <dcterms:modified xsi:type="dcterms:W3CDTF">2018-05-12T20:02:09Z</dcterms:modified>
</cp:coreProperties>
</file>