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360" yWindow="120" windowWidth="11280" windowHeight="6225" activeTab="1"/>
  </bookViews>
  <sheets>
    <sheet name="Juniorky do 20 let" sheetId="1" r:id="rId1"/>
    <sheet name="Junioři do 20 let" sheetId="2" r:id="rId2"/>
  </sheets>
  <definedNames>
    <definedName name="_xlnm._FilterDatabase" localSheetId="0" hidden="1">'Juniorky do 20 let'!$A$4:$P$29</definedName>
  </definedNames>
  <calcPr calcId="125725" iterateDelta="1E-4"/>
</workbook>
</file>

<file path=xl/calcChain.xml><?xml version="1.0" encoding="utf-8"?>
<calcChain xmlns="http://schemas.openxmlformats.org/spreadsheetml/2006/main">
  <c r="L36" i="2"/>
  <c r="L37"/>
  <c r="H36"/>
  <c r="H37"/>
  <c r="L28"/>
  <c r="L29"/>
  <c r="L30"/>
  <c r="H28"/>
  <c r="H29"/>
  <c r="H30"/>
  <c r="L20"/>
  <c r="L21"/>
  <c r="N21"/>
  <c r="L22"/>
  <c r="L23"/>
  <c r="H20"/>
  <c r="H21"/>
  <c r="M21" s="1"/>
  <c r="H22"/>
  <c r="H23"/>
  <c r="L17"/>
  <c r="L18"/>
  <c r="N18"/>
  <c r="H17"/>
  <c r="L31"/>
  <c r="H31"/>
  <c r="L41"/>
  <c r="H41"/>
  <c r="L40"/>
  <c r="H40"/>
  <c r="L38"/>
  <c r="H38"/>
  <c r="L34"/>
  <c r="H34"/>
  <c r="L33"/>
  <c r="H33"/>
  <c r="L26"/>
  <c r="H26"/>
  <c r="L25"/>
  <c r="H25"/>
  <c r="L24"/>
  <c r="H24"/>
  <c r="H18"/>
  <c r="M18" s="1"/>
  <c r="L16"/>
  <c r="H16"/>
  <c r="L15"/>
  <c r="H15"/>
  <c r="L14"/>
  <c r="H14"/>
  <c r="L12"/>
  <c r="H12"/>
  <c r="L11"/>
  <c r="H11"/>
  <c r="L10"/>
  <c r="H10"/>
  <c r="L8"/>
  <c r="H8"/>
  <c r="L7"/>
  <c r="H7"/>
  <c r="H14" i="1"/>
  <c r="H15"/>
  <c r="H16"/>
  <c r="H17"/>
  <c r="L16"/>
  <c r="L15"/>
  <c r="L14"/>
  <c r="L8"/>
  <c r="L9"/>
  <c r="H8"/>
  <c r="H9"/>
  <c r="L26"/>
  <c r="H26"/>
  <c r="M37" i="2" l="1"/>
  <c r="N37" s="1"/>
  <c r="M23"/>
  <c r="N23" s="1"/>
  <c r="M36"/>
  <c r="M29"/>
  <c r="N29" s="1"/>
  <c r="M30"/>
  <c r="N30" s="1"/>
  <c r="M28"/>
  <c r="N28" s="1"/>
  <c r="M8" i="1"/>
  <c r="M9"/>
  <c r="N8"/>
  <c r="N9"/>
  <c r="M17" i="2"/>
  <c r="N17" s="1"/>
  <c r="M20"/>
  <c r="N20" s="1"/>
  <c r="M38"/>
  <c r="N38" s="1"/>
  <c r="M31"/>
  <c r="M22"/>
  <c r="N22" s="1"/>
  <c r="M24"/>
  <c r="N24" s="1"/>
  <c r="M25"/>
  <c r="N25" s="1"/>
  <c r="M26"/>
  <c r="N26" s="1"/>
  <c r="M33"/>
  <c r="N33" s="1"/>
  <c r="M34"/>
  <c r="M40"/>
  <c r="M41"/>
  <c r="N41" s="1"/>
  <c r="M14"/>
  <c r="M15"/>
  <c r="N15" s="1"/>
  <c r="M16"/>
  <c r="N16" s="1"/>
  <c r="M10"/>
  <c r="M11"/>
  <c r="N11" s="1"/>
  <c r="M12"/>
  <c r="N12" s="1"/>
  <c r="M8"/>
  <c r="N8" s="1"/>
  <c r="M7"/>
  <c r="M26" i="1"/>
  <c r="M16"/>
  <c r="M14"/>
  <c r="M15"/>
  <c r="L11"/>
  <c r="L12"/>
  <c r="L13"/>
  <c r="L17"/>
  <c r="M17" s="1"/>
  <c r="L19"/>
  <c r="L20"/>
  <c r="L21"/>
  <c r="L23"/>
  <c r="L24"/>
  <c r="L28"/>
  <c r="L29"/>
  <c r="H11"/>
  <c r="H12"/>
  <c r="H13"/>
  <c r="H19"/>
  <c r="H20"/>
  <c r="H21"/>
  <c r="H23"/>
  <c r="H24"/>
  <c r="H28"/>
  <c r="H29"/>
  <c r="N40" i="2" l="1"/>
  <c r="O40"/>
  <c r="O41"/>
  <c r="N34"/>
  <c r="O33"/>
  <c r="O34"/>
  <c r="N36"/>
  <c r="O37"/>
  <c r="O38"/>
  <c r="O36"/>
  <c r="N31"/>
  <c r="O30"/>
  <c r="O29"/>
  <c r="O28"/>
  <c r="O31"/>
  <c r="N7"/>
  <c r="O7"/>
  <c r="O8"/>
  <c r="O25"/>
  <c r="O23"/>
  <c r="O21"/>
  <c r="O26"/>
  <c r="O24"/>
  <c r="O22"/>
  <c r="N14"/>
  <c r="O17"/>
  <c r="O15"/>
  <c r="O18"/>
  <c r="O16"/>
  <c r="O14"/>
  <c r="N10"/>
  <c r="O11"/>
  <c r="O12"/>
  <c r="O10"/>
  <c r="N14" i="1"/>
  <c r="O26"/>
  <c r="N26"/>
  <c r="N17"/>
  <c r="N15"/>
  <c r="N16"/>
  <c r="M13"/>
  <c r="M11"/>
  <c r="M29"/>
  <c r="M28"/>
  <c r="M24"/>
  <c r="M23"/>
  <c r="M21"/>
  <c r="N21" s="1"/>
  <c r="M20"/>
  <c r="M19"/>
  <c r="N19" s="1"/>
  <c r="M12"/>
  <c r="H7"/>
  <c r="L7"/>
  <c r="O14" l="1"/>
  <c r="O12"/>
  <c r="N12"/>
  <c r="N23"/>
  <c r="O23"/>
  <c r="O24"/>
  <c r="N24"/>
  <c r="N29"/>
  <c r="O29"/>
  <c r="O13"/>
  <c r="N13"/>
  <c r="O16"/>
  <c r="O15"/>
  <c r="O28"/>
  <c r="N28"/>
  <c r="O11"/>
  <c r="N11"/>
  <c r="O20"/>
  <c r="O19"/>
  <c r="O21"/>
  <c r="N20"/>
  <c r="M7"/>
  <c r="O7" l="1"/>
  <c r="N7"/>
  <c r="O8"/>
  <c r="O9"/>
</calcChain>
</file>

<file path=xl/sharedStrings.xml><?xml version="1.0" encoding="utf-8"?>
<sst xmlns="http://schemas.openxmlformats.org/spreadsheetml/2006/main" count="162" uniqueCount="105">
  <si>
    <t>Těl.hm.</t>
  </si>
  <si>
    <t>Oddíl</t>
  </si>
  <si>
    <t>Trh</t>
  </si>
  <si>
    <t>Nadhoz</t>
  </si>
  <si>
    <t>Dvojboj</t>
  </si>
  <si>
    <t>Sinclair</t>
  </si>
  <si>
    <t>I.</t>
  </si>
  <si>
    <t>II.</t>
  </si>
  <si>
    <t>III.</t>
  </si>
  <si>
    <t>Zap.</t>
  </si>
  <si>
    <t>Šesták Dominik</t>
  </si>
  <si>
    <t>Jančík Pavel</t>
  </si>
  <si>
    <t>-</t>
  </si>
  <si>
    <t>Příjmení + Jméno</t>
  </si>
  <si>
    <t>MČR 2018 JUNIOŘI A JUNIORKY DO 20 LET</t>
  </si>
  <si>
    <t>Termín: 19.5.2018</t>
  </si>
  <si>
    <t>Místo konání: Boskovice</t>
  </si>
  <si>
    <t>do 53 kg</t>
  </si>
  <si>
    <t>do 58 kg</t>
  </si>
  <si>
    <t>do 63 kg</t>
  </si>
  <si>
    <t>do 90 kg</t>
  </si>
  <si>
    <t>nad 90 kg</t>
  </si>
  <si>
    <t>Satmaryová Nikola</t>
  </si>
  <si>
    <t>SK VOZ H. Suchá</t>
  </si>
  <si>
    <t>Handlová Veronika</t>
  </si>
  <si>
    <t>CF Destiny Brno</t>
  </si>
  <si>
    <t>Šemnická Kateřina</t>
  </si>
  <si>
    <t>TJ Holešov</t>
  </si>
  <si>
    <t>Volná Veronika</t>
  </si>
  <si>
    <t>SKV B. Bohumín</t>
  </si>
  <si>
    <t>Klabalová Klára</t>
  </si>
  <si>
    <t>TJ TŽ Třinec</t>
  </si>
  <si>
    <t>Žaganová Aneta</t>
  </si>
  <si>
    <t>Malcharcziková Eliška</t>
  </si>
  <si>
    <t>S. M. Ostrava</t>
  </si>
  <si>
    <t>Koželská Kristýna</t>
  </si>
  <si>
    <t>APK Praha</t>
  </si>
  <si>
    <t>Kubíková Marie</t>
  </si>
  <si>
    <t>Klimková Kristýna</t>
  </si>
  <si>
    <t>TJ B. Sokolov</t>
  </si>
  <si>
    <t>Zronková Nikola</t>
  </si>
  <si>
    <t>TJ R. Rotava</t>
  </si>
  <si>
    <t>Wrzeczionková Viktorie</t>
  </si>
  <si>
    <t>Jadrníčková Pavlína</t>
  </si>
  <si>
    <t>Supíková Darja</t>
  </si>
  <si>
    <t>Zronková Daniela</t>
  </si>
  <si>
    <t>Gorzolková Denisa</t>
  </si>
  <si>
    <t>Poláková Anna</t>
  </si>
  <si>
    <t>Vzpírání Haná</t>
  </si>
  <si>
    <t>Kocurová Pavlína</t>
  </si>
  <si>
    <t>TJ N. Role</t>
  </si>
  <si>
    <t xml:space="preserve">do 69 kg </t>
  </si>
  <si>
    <t>Sk.</t>
  </si>
  <si>
    <t>Pořadí</t>
  </si>
  <si>
    <t>Rok nar.</t>
  </si>
  <si>
    <t>do 56 kg</t>
  </si>
  <si>
    <t>do 62 kg</t>
  </si>
  <si>
    <t>do 69 kg</t>
  </si>
  <si>
    <t>do 85 kg</t>
  </si>
  <si>
    <t>Brezina Nikolas</t>
  </si>
  <si>
    <t>SKV B. Havířov</t>
  </si>
  <si>
    <t>Polhoš Marek</t>
  </si>
  <si>
    <t>Polák František</t>
  </si>
  <si>
    <t>SKVOZ H. Suchá</t>
  </si>
  <si>
    <t>Baláž Patrik</t>
  </si>
  <si>
    <t>Zbořil Štěpán</t>
  </si>
  <si>
    <t>Bárnet Jiří</t>
  </si>
  <si>
    <t>Matik Ludvík</t>
  </si>
  <si>
    <t>Bittner Matěj</t>
  </si>
  <si>
    <t>Kuchař Petr</t>
  </si>
  <si>
    <t>SKV Teplice</t>
  </si>
  <si>
    <t>S. JS Zlín 5</t>
  </si>
  <si>
    <t>do 77 kg</t>
  </si>
  <si>
    <t>Karpíšek Jakub</t>
  </si>
  <si>
    <t>Buchta Patrik</t>
  </si>
  <si>
    <t>Liener Jiří</t>
  </si>
  <si>
    <t>TAK Hellas Brno</t>
  </si>
  <si>
    <t>Vavrek Miroslav</t>
  </si>
  <si>
    <t>Dvořák Jan</t>
  </si>
  <si>
    <t>TJ SOUZ Boskovice</t>
  </si>
  <si>
    <t>Šír David</t>
  </si>
  <si>
    <t>Drnec Jakub</t>
  </si>
  <si>
    <t>TJ VTŽ Chomutov</t>
  </si>
  <si>
    <t>Kolář Jan</t>
  </si>
  <si>
    <t>Kořínek Vít</t>
  </si>
  <si>
    <t>Vogel Arnošt</t>
  </si>
  <si>
    <t>do 94 kg</t>
  </si>
  <si>
    <t>Kříž Lukáš</t>
  </si>
  <si>
    <t>Barteček Jakub</t>
  </si>
  <si>
    <t>SKV B. Bohumin</t>
  </si>
  <si>
    <t>do 105 kg</t>
  </si>
  <si>
    <t>Salamon Tomáš</t>
  </si>
  <si>
    <t>Ott Tomáš</t>
  </si>
  <si>
    <t>TJ Start Plzeň</t>
  </si>
  <si>
    <t>Gorný Jakub</t>
  </si>
  <si>
    <t>nad 105 kg</t>
  </si>
  <si>
    <t>Oračko Dominik</t>
  </si>
  <si>
    <t>Wykret Tomáš</t>
  </si>
  <si>
    <t>Technický rozhodčí: Ing. Jarmila Kaláčová, Vladislav Doležel</t>
  </si>
  <si>
    <t>Rozhodčí: Michal Liška, Antonín Špidlík, Zdeněk Sekanina, Josef Stuchlík, Oldřich Kužílek, Josef Kolář</t>
  </si>
  <si>
    <t>Zapisovatel - zápis : Ivana Tomalová</t>
  </si>
  <si>
    <t>Zapisovatel - čas: Miroslava Lepíková</t>
  </si>
  <si>
    <t>Český rekord:</t>
  </si>
  <si>
    <t>Hmotnostní kategorie do 62kg jun. do 17 let:  Polák František -  trh: 108 kg, nadhoz: 134 kg , dvojboj 242 kg.</t>
  </si>
  <si>
    <t>Hmotnostní kategorie nad 85 kg starší žáci do 15 let:  Oračko Dominik -  trh: 126 kg, nadhoz:  150 kg , dvojboj  276 kg.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</si>
</sst>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_ ;[Red]\-0\ "/>
  </numFmts>
  <fonts count="14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</borders>
  <cellStyleXfs count="2">
    <xf numFmtId="0" fontId="0" fillId="0" borderId="0"/>
    <xf numFmtId="0" fontId="12" fillId="0" borderId="0"/>
  </cellStyleXfs>
  <cellXfs count="217">
    <xf numFmtId="0" fontId="0" fillId="0" borderId="0" xfId="0"/>
    <xf numFmtId="0" fontId="2" fillId="0" borderId="1" xfId="0" applyFont="1" applyBorder="1" applyAlignment="1">
      <alignment horizontal="left"/>
    </xf>
    <xf numFmtId="2" fontId="2" fillId="0" borderId="3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4" fontId="2" fillId="0" borderId="18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9" fillId="4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right"/>
    </xf>
    <xf numFmtId="2" fontId="2" fillId="0" borderId="23" xfId="0" applyNumberFormat="1" applyFont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21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0" fontId="2" fillId="0" borderId="34" xfId="0" applyFont="1" applyBorder="1" applyAlignment="1">
      <alignment horizontal="left"/>
    </xf>
    <xf numFmtId="0" fontId="2" fillId="0" borderId="35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4" xfId="0" applyNumberFormat="1" applyFont="1" applyBorder="1" applyAlignment="1">
      <alignment horizontal="right"/>
    </xf>
    <xf numFmtId="0" fontId="12" fillId="0" borderId="19" xfId="0" applyFont="1" applyBorder="1" applyAlignment="1">
      <alignment horizontal="left"/>
    </xf>
    <xf numFmtId="0" fontId="12" fillId="0" borderId="29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64" fontId="12" fillId="0" borderId="19" xfId="0" applyNumberFormat="1" applyFont="1" applyBorder="1" applyAlignment="1">
      <alignment horizontal="right"/>
    </xf>
    <xf numFmtId="1" fontId="12" fillId="0" borderId="17" xfId="0" applyNumberFormat="1" applyFont="1" applyFill="1" applyBorder="1" applyAlignment="1">
      <alignment horizontal="center"/>
    </xf>
    <xf numFmtId="1" fontId="12" fillId="0" borderId="19" xfId="0" applyNumberFormat="1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17" xfId="0" quotePrefix="1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36" xfId="0" applyNumberFormat="1" applyFont="1" applyFill="1" applyBorder="1" applyAlignment="1">
      <alignment horizontal="center"/>
    </xf>
    <xf numFmtId="1" fontId="2" fillId="0" borderId="22" xfId="0" quotePrefix="1" applyNumberFormat="1" applyFont="1" applyFill="1" applyBorder="1" applyAlignment="1">
      <alignment horizontal="center"/>
    </xf>
    <xf numFmtId="164" fontId="2" fillId="0" borderId="27" xfId="0" applyNumberFormat="1" applyFont="1" applyBorder="1" applyAlignment="1">
      <alignment horizontal="right"/>
    </xf>
    <xf numFmtId="164" fontId="12" fillId="0" borderId="18" xfId="0" applyNumberFormat="1" applyFont="1" applyBorder="1" applyAlignment="1">
      <alignment horizontal="right"/>
    </xf>
    <xf numFmtId="0" fontId="4" fillId="5" borderId="10" xfId="0" applyFont="1" applyFill="1" applyBorder="1" applyAlignment="1">
      <alignment horizontal="center"/>
    </xf>
    <xf numFmtId="1" fontId="12" fillId="5" borderId="19" xfId="0" applyNumberFormat="1" applyFont="1" applyFill="1" applyBorder="1" applyAlignment="1">
      <alignment horizontal="center"/>
    </xf>
    <xf numFmtId="1" fontId="12" fillId="5" borderId="18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4" fillId="5" borderId="18" xfId="0" applyNumberFormat="1" applyFont="1" applyFill="1" applyBorder="1" applyAlignment="1">
      <alignment horizontal="center"/>
    </xf>
    <xf numFmtId="1" fontId="4" fillId="5" borderId="34" xfId="0" applyNumberFormat="1" applyFont="1" applyFill="1" applyBorder="1" applyAlignment="1">
      <alignment horizontal="center"/>
    </xf>
    <xf numFmtId="1" fontId="4" fillId="5" borderId="24" xfId="0" applyNumberFormat="1" applyFont="1" applyFill="1" applyBorder="1" applyAlignment="1">
      <alignment horizontal="center"/>
    </xf>
    <xf numFmtId="0" fontId="0" fillId="0" borderId="0" xfId="0" applyFill="1"/>
    <xf numFmtId="0" fontId="12" fillId="0" borderId="18" xfId="0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0" fontId="2" fillId="0" borderId="44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center"/>
    </xf>
    <xf numFmtId="1" fontId="4" fillId="5" borderId="41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right"/>
    </xf>
    <xf numFmtId="164" fontId="2" fillId="0" borderId="27" xfId="1" applyNumberFormat="1" applyFont="1" applyBorder="1" applyAlignment="1">
      <alignment horizontal="right"/>
    </xf>
    <xf numFmtId="1" fontId="1" fillId="5" borderId="19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" fontId="1" fillId="5" borderId="18" xfId="0" applyNumberFormat="1" applyFont="1" applyFill="1" applyBorder="1" applyAlignment="1">
      <alignment horizontal="center"/>
    </xf>
    <xf numFmtId="1" fontId="1" fillId="5" borderId="27" xfId="0" applyNumberFormat="1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1" fontId="1" fillId="3" borderId="28" xfId="0" applyNumberFormat="1" applyFont="1" applyFill="1" applyBorder="1" applyAlignment="1">
      <alignment horizontal="center"/>
    </xf>
    <xf numFmtId="1" fontId="1" fillId="6" borderId="17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1" fontId="4" fillId="3" borderId="22" xfId="0" applyNumberFormat="1" applyFont="1" applyFill="1" applyBorder="1" applyAlignment="1">
      <alignment horizontal="center"/>
    </xf>
    <xf numFmtId="1" fontId="4" fillId="3" borderId="36" xfId="0" applyNumberFormat="1" applyFont="1" applyFill="1" applyBorder="1" applyAlignment="1">
      <alignment horizontal="center"/>
    </xf>
    <xf numFmtId="1" fontId="12" fillId="0" borderId="19" xfId="0" applyNumberFormat="1" applyFont="1" applyBorder="1" applyAlignment="1">
      <alignment horizontal="right"/>
    </xf>
    <xf numFmtId="1" fontId="12" fillId="0" borderId="18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1" fontId="2" fillId="0" borderId="34" xfId="0" applyNumberFormat="1" applyFont="1" applyBorder="1" applyAlignment="1">
      <alignment horizontal="right"/>
    </xf>
    <xf numFmtId="1" fontId="2" fillId="0" borderId="41" xfId="0" applyNumberFormat="1" applyFont="1" applyBorder="1" applyAlignment="1">
      <alignment horizontal="right"/>
    </xf>
    <xf numFmtId="1" fontId="12" fillId="0" borderId="24" xfId="0" applyNumberFormat="1" applyFont="1" applyBorder="1" applyAlignment="1">
      <alignment horizontal="right"/>
    </xf>
    <xf numFmtId="1" fontId="12" fillId="0" borderId="34" xfId="0" applyNumberFormat="1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1" fontId="12" fillId="0" borderId="41" xfId="0" applyNumberFormat="1" applyFont="1" applyBorder="1" applyAlignment="1">
      <alignment horizontal="right"/>
    </xf>
    <xf numFmtId="1" fontId="12" fillId="7" borderId="17" xfId="0" applyNumberFormat="1" applyFont="1" applyFill="1" applyBorder="1" applyAlignment="1">
      <alignment horizontal="center"/>
    </xf>
    <xf numFmtId="1" fontId="12" fillId="7" borderId="22" xfId="0" applyNumberFormat="1" applyFont="1" applyFill="1" applyBorder="1" applyAlignment="1">
      <alignment horizontal="center"/>
    </xf>
    <xf numFmtId="165" fontId="12" fillId="7" borderId="17" xfId="0" applyNumberFormat="1" applyFont="1" applyFill="1" applyBorder="1" applyAlignment="1">
      <alignment horizontal="center"/>
    </xf>
    <xf numFmtId="165" fontId="12" fillId="0" borderId="26" xfId="0" applyNumberFormat="1" applyFont="1" applyFill="1" applyBorder="1" applyAlignment="1">
      <alignment horizontal="center"/>
    </xf>
    <xf numFmtId="165" fontId="12" fillId="7" borderId="22" xfId="0" applyNumberFormat="1" applyFont="1" applyFill="1" applyBorder="1" applyAlignment="1">
      <alignment horizontal="center"/>
    </xf>
    <xf numFmtId="165" fontId="12" fillId="0" borderId="26" xfId="0" applyNumberFormat="1" applyFont="1" applyBorder="1" applyAlignment="1">
      <alignment horizontal="center"/>
    </xf>
    <xf numFmtId="165" fontId="12" fillId="7" borderId="19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165" fontId="2" fillId="0" borderId="17" xfId="0" quotePrefix="1" applyNumberFormat="1" applyFont="1" applyFill="1" applyBorder="1" applyAlignment="1">
      <alignment horizontal="center"/>
    </xf>
    <xf numFmtId="165" fontId="12" fillId="7" borderId="18" xfId="0" applyNumberFormat="1" applyFont="1" applyFill="1" applyBorder="1" applyAlignment="1">
      <alignment horizontal="center"/>
    </xf>
    <xf numFmtId="165" fontId="2" fillId="7" borderId="12" xfId="0" applyNumberFormat="1" applyFont="1" applyFill="1" applyBorder="1" applyAlignment="1">
      <alignment horizontal="center"/>
    </xf>
    <xf numFmtId="165" fontId="2" fillId="7" borderId="24" xfId="0" applyNumberFormat="1" applyFont="1" applyFill="1" applyBorder="1" applyAlignment="1">
      <alignment horizontal="center"/>
    </xf>
    <xf numFmtId="165" fontId="2" fillId="7" borderId="18" xfId="0" applyNumberFormat="1" applyFont="1" applyFill="1" applyBorder="1" applyAlignment="1">
      <alignment horizontal="center"/>
    </xf>
    <xf numFmtId="165" fontId="2" fillId="7" borderId="19" xfId="0" applyNumberFormat="1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165" fontId="2" fillId="7" borderId="17" xfId="0" applyNumberFormat="1" applyFont="1" applyFill="1" applyBorder="1" applyAlignment="1">
      <alignment horizontal="center"/>
    </xf>
    <xf numFmtId="165" fontId="12" fillId="7" borderId="26" xfId="0" applyNumberFormat="1" applyFont="1" applyFill="1" applyBorder="1" applyAlignment="1">
      <alignment horizontal="center"/>
    </xf>
    <xf numFmtId="165" fontId="2" fillId="7" borderId="26" xfId="0" applyNumberFormat="1" applyFont="1" applyFill="1" applyBorder="1" applyAlignment="1">
      <alignment horizontal="center"/>
    </xf>
    <xf numFmtId="165" fontId="12" fillId="7" borderId="24" xfId="0" applyNumberFormat="1" applyFont="1" applyFill="1" applyBorder="1" applyAlignment="1">
      <alignment horizontal="center"/>
    </xf>
    <xf numFmtId="165" fontId="12" fillId="7" borderId="22" xfId="0" quotePrefix="1" applyNumberFormat="1" applyFont="1" applyFill="1" applyBorder="1" applyAlignment="1">
      <alignment horizontal="center"/>
    </xf>
    <xf numFmtId="2" fontId="12" fillId="0" borderId="20" xfId="0" applyNumberFormat="1" applyFont="1" applyBorder="1" applyAlignment="1">
      <alignment horizontal="right"/>
    </xf>
    <xf numFmtId="1" fontId="2" fillId="7" borderId="19" xfId="0" applyNumberFormat="1" applyFont="1" applyFill="1" applyBorder="1" applyAlignment="1">
      <alignment horizontal="center"/>
    </xf>
    <xf numFmtId="1" fontId="2" fillId="7" borderId="17" xfId="0" applyNumberFormat="1" applyFont="1" applyFill="1" applyBorder="1" applyAlignment="1">
      <alignment horizontal="center"/>
    </xf>
    <xf numFmtId="1" fontId="2" fillId="7" borderId="12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7" borderId="22" xfId="0" applyNumberFormat="1" applyFont="1" applyFill="1" applyBorder="1" applyAlignment="1">
      <alignment horizontal="center"/>
    </xf>
    <xf numFmtId="1" fontId="2" fillId="7" borderId="36" xfId="0" applyNumberFormat="1" applyFont="1" applyFill="1" applyBorder="1" applyAlignment="1">
      <alignment horizontal="center"/>
    </xf>
    <xf numFmtId="1" fontId="2" fillId="7" borderId="18" xfId="0" applyNumberFormat="1" applyFont="1" applyFill="1" applyBorder="1" applyAlignment="1">
      <alignment horizontal="center"/>
    </xf>
    <xf numFmtId="1" fontId="2" fillId="7" borderId="34" xfId="0" applyNumberFormat="1" applyFont="1" applyFill="1" applyBorder="1" applyAlignment="1">
      <alignment horizontal="center"/>
    </xf>
    <xf numFmtId="0" fontId="12" fillId="0" borderId="0" xfId="0" applyFont="1"/>
    <xf numFmtId="1" fontId="2" fillId="7" borderId="17" xfId="0" quotePrefix="1" applyNumberFormat="1" applyFont="1" applyFill="1" applyBorder="1" applyAlignment="1">
      <alignment horizontal="center"/>
    </xf>
    <xf numFmtId="1" fontId="2" fillId="7" borderId="22" xfId="0" quotePrefix="1" applyNumberFormat="1" applyFont="1" applyFill="1" applyBorder="1" applyAlignment="1">
      <alignment horizontal="center"/>
    </xf>
    <xf numFmtId="1" fontId="2" fillId="7" borderId="36" xfId="0" quotePrefix="1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>
      <alignment horizontal="right"/>
    </xf>
    <xf numFmtId="1" fontId="12" fillId="7" borderId="18" xfId="0" applyNumberFormat="1" applyFont="1" applyFill="1" applyBorder="1" applyAlignment="1">
      <alignment horizontal="center"/>
    </xf>
    <xf numFmtId="1" fontId="2" fillId="7" borderId="26" xfId="0" applyNumberFormat="1" applyFont="1" applyFill="1" applyBorder="1" applyAlignment="1">
      <alignment horizontal="center"/>
    </xf>
    <xf numFmtId="1" fontId="12" fillId="7" borderId="19" xfId="0" applyNumberFormat="1" applyFont="1" applyFill="1" applyBorder="1" applyAlignment="1">
      <alignment horizontal="center"/>
    </xf>
    <xf numFmtId="1" fontId="2" fillId="7" borderId="24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41" xfId="0" applyNumberFormat="1" applyFont="1" applyFill="1" applyBorder="1" applyAlignment="1">
      <alignment horizontal="right"/>
    </xf>
    <xf numFmtId="0" fontId="13" fillId="0" borderId="0" xfId="0" applyFont="1"/>
    <xf numFmtId="0" fontId="10" fillId="0" borderId="0" xfId="0" applyFont="1"/>
    <xf numFmtId="1" fontId="1" fillId="6" borderId="22" xfId="0" applyNumberFormat="1" applyFont="1" applyFill="1" applyBorder="1" applyAlignment="1">
      <alignment horizontal="center"/>
    </xf>
    <xf numFmtId="1" fontId="4" fillId="6" borderId="17" xfId="0" applyNumberFormat="1" applyFont="1" applyFill="1" applyBorder="1" applyAlignment="1">
      <alignment horizontal="center"/>
    </xf>
    <xf numFmtId="1" fontId="4" fillId="6" borderId="12" xfId="0" applyNumberFormat="1" applyFont="1" applyFill="1" applyBorder="1" applyAlignment="1">
      <alignment horizontal="center"/>
    </xf>
    <xf numFmtId="1" fontId="4" fillId="6" borderId="22" xfId="0" applyNumberFormat="1" applyFont="1" applyFill="1" applyBorder="1" applyAlignment="1">
      <alignment horizontal="center"/>
    </xf>
    <xf numFmtId="1" fontId="4" fillId="6" borderId="43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right"/>
    </xf>
    <xf numFmtId="0" fontId="2" fillId="7" borderId="45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47" xfId="0" applyFont="1" applyFill="1" applyBorder="1" applyAlignment="1">
      <alignment horizontal="center"/>
    </xf>
    <xf numFmtId="1" fontId="2" fillId="7" borderId="46" xfId="0" applyNumberFormat="1" applyFont="1" applyFill="1" applyBorder="1" applyAlignment="1">
      <alignment horizontal="center"/>
    </xf>
    <xf numFmtId="1" fontId="2" fillId="0" borderId="44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1" fontId="2" fillId="0" borderId="27" xfId="0" applyNumberFormat="1" applyFont="1" applyBorder="1" applyAlignment="1">
      <alignment horizontal="right"/>
    </xf>
    <xf numFmtId="165" fontId="2" fillId="0" borderId="34" xfId="0" applyNumberFormat="1" applyFont="1" applyFill="1" applyBorder="1" applyAlignment="1">
      <alignment horizontal="center"/>
    </xf>
    <xf numFmtId="0" fontId="2" fillId="7" borderId="41" xfId="0" applyFont="1" applyFill="1" applyBorder="1" applyAlignment="1">
      <alignment horizontal="center"/>
    </xf>
    <xf numFmtId="1" fontId="3" fillId="7" borderId="19" xfId="0" applyNumberFormat="1" applyFont="1" applyFill="1" applyBorder="1" applyAlignment="1">
      <alignment horizontal="center"/>
    </xf>
    <xf numFmtId="1" fontId="3" fillId="7" borderId="17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4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5" borderId="38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5" borderId="30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P34"/>
  <sheetViews>
    <sheetView topLeftCell="A16" zoomScale="160" zoomScaleNormal="160" workbookViewId="0">
      <selection activeCell="A18" sqref="A18:O18"/>
    </sheetView>
  </sheetViews>
  <sheetFormatPr defaultRowHeight="12.75"/>
  <cols>
    <col min="1" max="1" width="6.28515625" customWidth="1"/>
    <col min="2" max="2" width="18.85546875" customWidth="1"/>
    <col min="3" max="3" width="6.28515625" customWidth="1"/>
    <col min="4" max="4" width="15.7109375" customWidth="1"/>
    <col min="5" max="7" width="6.5703125" customWidth="1"/>
    <col min="8" max="8" width="6.42578125" customWidth="1"/>
    <col min="9" max="11" width="6.5703125" customWidth="1"/>
    <col min="12" max="12" width="6.42578125" customWidth="1"/>
    <col min="13" max="13" width="7" customWidth="1"/>
    <col min="14" max="14" width="9.5703125" customWidth="1"/>
    <col min="15" max="15" width="6.42578125" customWidth="1"/>
    <col min="16" max="16" width="6" customWidth="1"/>
  </cols>
  <sheetData>
    <row r="1" spans="1:16" ht="27.75">
      <c r="A1" s="185" t="s">
        <v>14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"/>
    </row>
    <row r="2" spans="1:16" ht="15.75" customHeight="1">
      <c r="A2" s="186" t="s">
        <v>15</v>
      </c>
      <c r="B2" s="187"/>
      <c r="C2" s="190"/>
      <c r="D2" s="190"/>
      <c r="E2" s="190"/>
      <c r="F2" s="190"/>
      <c r="G2" s="190"/>
      <c r="H2" s="190"/>
      <c r="I2" s="190"/>
      <c r="J2" s="190"/>
      <c r="K2" s="190"/>
      <c r="L2" s="188" t="s">
        <v>16</v>
      </c>
      <c r="M2" s="189"/>
      <c r="N2" s="189"/>
      <c r="O2" s="19"/>
    </row>
    <row r="3" spans="1:16" ht="9.75" customHeight="1" thickBot="1"/>
    <row r="4" spans="1:16" ht="13.5" thickBot="1">
      <c r="A4" s="206" t="s">
        <v>0</v>
      </c>
      <c r="B4" s="204" t="s">
        <v>13</v>
      </c>
      <c r="C4" s="208" t="s">
        <v>54</v>
      </c>
      <c r="D4" s="202" t="s">
        <v>1</v>
      </c>
      <c r="E4" s="3" t="s">
        <v>2</v>
      </c>
      <c r="F4" s="4"/>
      <c r="G4" s="4"/>
      <c r="H4" s="5"/>
      <c r="I4" s="3" t="s">
        <v>3</v>
      </c>
      <c r="J4" s="4"/>
      <c r="K4" s="4"/>
      <c r="L4" s="5"/>
      <c r="M4" s="210" t="s">
        <v>4</v>
      </c>
      <c r="N4" s="212" t="s">
        <v>5</v>
      </c>
      <c r="O4" s="197" t="s">
        <v>53</v>
      </c>
      <c r="P4" s="196" t="s">
        <v>52</v>
      </c>
    </row>
    <row r="5" spans="1:16" ht="13.5" thickBot="1">
      <c r="A5" s="207"/>
      <c r="B5" s="205"/>
      <c r="C5" s="209"/>
      <c r="D5" s="203"/>
      <c r="E5" s="6" t="s">
        <v>6</v>
      </c>
      <c r="F5" s="7" t="s">
        <v>7</v>
      </c>
      <c r="G5" s="8" t="s">
        <v>8</v>
      </c>
      <c r="H5" s="61" t="s">
        <v>9</v>
      </c>
      <c r="I5" s="8" t="s">
        <v>6</v>
      </c>
      <c r="J5" s="7" t="s">
        <v>7</v>
      </c>
      <c r="K5" s="8" t="s">
        <v>8</v>
      </c>
      <c r="L5" s="61" t="s">
        <v>9</v>
      </c>
      <c r="M5" s="211"/>
      <c r="N5" s="213"/>
      <c r="O5" s="198"/>
      <c r="P5" s="196"/>
    </row>
    <row r="6" spans="1:16" ht="13.5" thickBot="1">
      <c r="A6" s="199" t="s">
        <v>17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1"/>
    </row>
    <row r="7" spans="1:16">
      <c r="A7" s="30">
        <v>53</v>
      </c>
      <c r="B7" s="40" t="s">
        <v>22</v>
      </c>
      <c r="C7" s="41">
        <v>2001</v>
      </c>
      <c r="D7" s="42" t="s">
        <v>23</v>
      </c>
      <c r="E7" s="116">
        <v>34</v>
      </c>
      <c r="F7" s="120">
        <v>35</v>
      </c>
      <c r="G7" s="116">
        <v>36</v>
      </c>
      <c r="H7" s="91">
        <f>IF(MAX(E7:G7)&lt;0,0,MAX(E7:G7))</f>
        <v>36</v>
      </c>
      <c r="I7" s="116">
        <v>49</v>
      </c>
      <c r="J7" s="120">
        <v>51</v>
      </c>
      <c r="K7" s="116">
        <v>53</v>
      </c>
      <c r="L7" s="91">
        <f>IF(MAX(I7:K7)&lt;0,0,MAX(I7:K7))</f>
        <v>53</v>
      </c>
      <c r="M7" s="95">
        <f>SUM(H7,L7)</f>
        <v>89</v>
      </c>
      <c r="N7" s="89">
        <f>IF(ISNUMBER(A7),(IF(153.655&lt;A7,M7,TRUNC(10^(0.783497476*((LOG((A7/153.655)/LOG(10))*(LOG((A7/153.655)/LOG(10)))))),4)*M7)),0)</f>
        <v>130.85669999999999</v>
      </c>
      <c r="O7" s="104">
        <f>RANK(M7,(M7:M9))</f>
        <v>3</v>
      </c>
      <c r="P7">
        <v>1</v>
      </c>
    </row>
    <row r="8" spans="1:16">
      <c r="A8" s="20">
        <v>52</v>
      </c>
      <c r="B8" s="28" t="s">
        <v>24</v>
      </c>
      <c r="C8" s="24">
        <v>1998</v>
      </c>
      <c r="D8" s="29" t="s">
        <v>25</v>
      </c>
      <c r="E8" s="136">
        <v>50</v>
      </c>
      <c r="F8" s="138">
        <v>54</v>
      </c>
      <c r="G8" s="117">
        <v>-57</v>
      </c>
      <c r="H8" s="92">
        <f t="shared" ref="H8:H9" si="0">IF(MAX(E8:G8)&lt;0,0,MAX(E8:G8))</f>
        <v>54</v>
      </c>
      <c r="I8" s="136">
        <v>62</v>
      </c>
      <c r="J8" s="138">
        <v>65</v>
      </c>
      <c r="K8" s="119">
        <v>-68</v>
      </c>
      <c r="L8" s="92">
        <f t="shared" ref="L8:L9" si="1">IF(MAX(I8:K8)&lt;0,0,MAX(I8:K8))</f>
        <v>65</v>
      </c>
      <c r="M8" s="96">
        <f t="shared" ref="M8:M9" si="2">SUM(H8,L8)</f>
        <v>119</v>
      </c>
      <c r="N8" s="89">
        <f t="shared" ref="N8:N9" si="3">IF(ISNUMBER(A8),(IF(153.655&lt;A8,M8,TRUNC(10^(0.783497476*((LOG((A8/153.655)/LOG(10))*(LOG((A8/153.655)/LOG(10)))))),4)*M8)),0)</f>
        <v>177.41709999999998</v>
      </c>
      <c r="O8" s="104">
        <f>RANK(M8,(M7:M9))</f>
        <v>1</v>
      </c>
      <c r="P8">
        <v>1</v>
      </c>
    </row>
    <row r="9" spans="1:16" ht="13.5" thickBot="1">
      <c r="A9" s="11">
        <v>51.7</v>
      </c>
      <c r="B9" s="25" t="s">
        <v>26</v>
      </c>
      <c r="C9" s="26">
        <v>2001</v>
      </c>
      <c r="D9" s="27" t="s">
        <v>27</v>
      </c>
      <c r="E9" s="118">
        <v>34</v>
      </c>
      <c r="F9" s="129">
        <v>36</v>
      </c>
      <c r="G9" s="118">
        <v>38</v>
      </c>
      <c r="H9" s="93">
        <f t="shared" si="0"/>
        <v>38</v>
      </c>
      <c r="I9" s="118">
        <v>50</v>
      </c>
      <c r="J9" s="129">
        <v>52</v>
      </c>
      <c r="K9" s="139">
        <v>54</v>
      </c>
      <c r="L9" s="94">
        <f t="shared" si="1"/>
        <v>54</v>
      </c>
      <c r="M9" s="97">
        <f t="shared" si="2"/>
        <v>92</v>
      </c>
      <c r="N9" s="90">
        <f t="shared" si="3"/>
        <v>137.7516</v>
      </c>
      <c r="O9" s="105">
        <f>RANK(M9,(M7:M9))</f>
        <v>2</v>
      </c>
      <c r="P9">
        <v>1</v>
      </c>
    </row>
    <row r="10" spans="1:16" ht="13.5" thickBot="1">
      <c r="A10" s="191" t="s">
        <v>18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3"/>
    </row>
    <row r="11" spans="1:16">
      <c r="A11" s="30">
        <v>57.4</v>
      </c>
      <c r="B11" s="31" t="s">
        <v>28</v>
      </c>
      <c r="C11" s="32">
        <v>1999</v>
      </c>
      <c r="D11" s="33" t="s">
        <v>29</v>
      </c>
      <c r="E11" s="121">
        <v>-43</v>
      </c>
      <c r="F11" s="133">
        <v>43</v>
      </c>
      <c r="G11" s="135">
        <v>47</v>
      </c>
      <c r="H11" s="64">
        <f t="shared" ref="H11:H29" si="4">IF(MAX(E11:G11)&lt;0,0,MAX(E11:G11))</f>
        <v>47</v>
      </c>
      <c r="I11" s="135">
        <v>57</v>
      </c>
      <c r="J11" s="122">
        <v>-61</v>
      </c>
      <c r="K11" s="128">
        <v>-61</v>
      </c>
      <c r="L11" s="64">
        <f t="shared" ref="L11:L29" si="5">IF(MAX(I11:K11)&lt;0,0,MAX(I11:K11))</f>
        <v>57</v>
      </c>
      <c r="M11" s="99">
        <f t="shared" ref="M11:M29" si="6">SUM(H11,L11)</f>
        <v>104</v>
      </c>
      <c r="N11" s="89">
        <f>IF(ISNUMBER(A11),(IF(153.655&lt;A11,M11,TRUNC(10^(0.783497476*((LOG((A11/153.655)/LOG(10))*(LOG((A11/153.655)/LOG(10)))))),4)*M11)),0)</f>
        <v>144.64320000000001</v>
      </c>
      <c r="O11" s="104">
        <f>RANK(M11,(M11:M17))</f>
        <v>4</v>
      </c>
      <c r="P11">
        <v>1</v>
      </c>
    </row>
    <row r="12" spans="1:16">
      <c r="A12" s="2">
        <v>56</v>
      </c>
      <c r="B12" s="1" t="s">
        <v>30</v>
      </c>
      <c r="C12" s="15">
        <v>2003</v>
      </c>
      <c r="D12" s="9" t="s">
        <v>31</v>
      </c>
      <c r="E12" s="130">
        <v>42</v>
      </c>
      <c r="F12" s="134">
        <v>44</v>
      </c>
      <c r="G12" s="130">
        <v>46</v>
      </c>
      <c r="H12" s="65">
        <f t="shared" si="4"/>
        <v>46</v>
      </c>
      <c r="I12" s="130">
        <v>53</v>
      </c>
      <c r="J12" s="124">
        <v>-56</v>
      </c>
      <c r="K12" s="130">
        <v>57</v>
      </c>
      <c r="L12" s="65">
        <f t="shared" si="5"/>
        <v>57</v>
      </c>
      <c r="M12" s="100">
        <f t="shared" si="6"/>
        <v>103</v>
      </c>
      <c r="N12" s="89">
        <f t="shared" ref="N12:N17" si="7">IF(ISNUMBER(A12),(IF(153.655&lt;A12,M12,TRUNC(10^(0.783497476*((LOG((A12/153.655)/LOG(10))*(LOG((A12/153.655)/LOG(10)))))),4)*M12)),0)</f>
        <v>145.6729</v>
      </c>
      <c r="O12" s="104">
        <f>RANK(M12,(M11:M17))</f>
        <v>5</v>
      </c>
      <c r="P12">
        <v>1</v>
      </c>
    </row>
    <row r="13" spans="1:16">
      <c r="A13" s="2">
        <v>57.4</v>
      </c>
      <c r="B13" s="1" t="s">
        <v>32</v>
      </c>
      <c r="C13" s="15">
        <v>1999</v>
      </c>
      <c r="D13" s="9" t="s">
        <v>29</v>
      </c>
      <c r="E13" s="130">
        <v>52</v>
      </c>
      <c r="F13" s="124">
        <v>-55</v>
      </c>
      <c r="G13" s="130">
        <v>57</v>
      </c>
      <c r="H13" s="65">
        <f t="shared" si="4"/>
        <v>57</v>
      </c>
      <c r="I13" s="130">
        <v>65</v>
      </c>
      <c r="J13" s="134">
        <v>68</v>
      </c>
      <c r="K13" s="123">
        <v>-70</v>
      </c>
      <c r="L13" s="65">
        <f t="shared" si="5"/>
        <v>68</v>
      </c>
      <c r="M13" s="100">
        <f t="shared" si="6"/>
        <v>125</v>
      </c>
      <c r="N13" s="89">
        <f t="shared" si="7"/>
        <v>173.85</v>
      </c>
      <c r="O13" s="104">
        <f>RANK(M13,(M11:M17))</f>
        <v>3</v>
      </c>
      <c r="P13">
        <v>1</v>
      </c>
    </row>
    <row r="14" spans="1:16">
      <c r="A14" s="20">
        <v>57.7</v>
      </c>
      <c r="B14" s="22" t="s">
        <v>33</v>
      </c>
      <c r="C14" s="21">
        <v>2002</v>
      </c>
      <c r="D14" s="23" t="s">
        <v>34</v>
      </c>
      <c r="E14" s="125">
        <v>-39</v>
      </c>
      <c r="F14" s="131">
        <v>39</v>
      </c>
      <c r="G14" s="125">
        <v>-42</v>
      </c>
      <c r="H14" s="65">
        <f t="shared" si="4"/>
        <v>39</v>
      </c>
      <c r="I14" s="125">
        <v>-51</v>
      </c>
      <c r="J14" s="131">
        <v>51</v>
      </c>
      <c r="K14" s="137">
        <v>55</v>
      </c>
      <c r="L14" s="68">
        <f t="shared" si="5"/>
        <v>55</v>
      </c>
      <c r="M14" s="100">
        <f t="shared" si="6"/>
        <v>94</v>
      </c>
      <c r="N14" s="89">
        <f t="shared" si="7"/>
        <v>130.28399999999999</v>
      </c>
      <c r="O14" s="104">
        <f>RANK(M14,(M11:M17))</f>
        <v>6</v>
      </c>
      <c r="P14">
        <v>1</v>
      </c>
    </row>
    <row r="15" spans="1:16">
      <c r="A15" s="20">
        <v>57.7</v>
      </c>
      <c r="B15" s="22" t="s">
        <v>35</v>
      </c>
      <c r="C15" s="21">
        <v>1999</v>
      </c>
      <c r="D15" s="23" t="s">
        <v>36</v>
      </c>
      <c r="E15" s="137">
        <v>55</v>
      </c>
      <c r="F15" s="131">
        <v>58</v>
      </c>
      <c r="G15" s="125">
        <v>-60</v>
      </c>
      <c r="H15" s="65">
        <f t="shared" si="4"/>
        <v>58</v>
      </c>
      <c r="I15" s="137">
        <v>65</v>
      </c>
      <c r="J15" s="131">
        <v>68</v>
      </c>
      <c r="K15" s="137">
        <v>70</v>
      </c>
      <c r="L15" s="68">
        <f t="shared" si="5"/>
        <v>70</v>
      </c>
      <c r="M15" s="100">
        <f t="shared" si="6"/>
        <v>128</v>
      </c>
      <c r="N15" s="89">
        <f t="shared" si="7"/>
        <v>177.40799999999999</v>
      </c>
      <c r="O15" s="104">
        <f>RANK(M15,(M11:M17))</f>
        <v>2</v>
      </c>
      <c r="P15">
        <v>1</v>
      </c>
    </row>
    <row r="16" spans="1:16">
      <c r="A16" s="20">
        <v>54.2</v>
      </c>
      <c r="B16" s="22" t="s">
        <v>37</v>
      </c>
      <c r="C16" s="21">
        <v>2003</v>
      </c>
      <c r="D16" s="23" t="s">
        <v>34</v>
      </c>
      <c r="E16" s="137">
        <v>54</v>
      </c>
      <c r="F16" s="131">
        <v>56</v>
      </c>
      <c r="G16" s="125">
        <v>-58</v>
      </c>
      <c r="H16" s="65">
        <f t="shared" si="4"/>
        <v>56</v>
      </c>
      <c r="I16" s="137">
        <v>66</v>
      </c>
      <c r="J16" s="131">
        <v>70</v>
      </c>
      <c r="K16" s="137">
        <v>73</v>
      </c>
      <c r="L16" s="68">
        <f t="shared" si="5"/>
        <v>73</v>
      </c>
      <c r="M16" s="100">
        <f t="shared" si="6"/>
        <v>129</v>
      </c>
      <c r="N16" s="89">
        <f t="shared" si="7"/>
        <v>186.65010000000001</v>
      </c>
      <c r="O16" s="104">
        <f>RANK(M16,(M11:M17))</f>
        <v>1</v>
      </c>
      <c r="P16">
        <v>1</v>
      </c>
    </row>
    <row r="17" spans="1:16" ht="13.5" thickBot="1">
      <c r="A17" s="11">
        <v>57.6</v>
      </c>
      <c r="B17" s="12" t="s">
        <v>38</v>
      </c>
      <c r="C17" s="16">
        <v>2000</v>
      </c>
      <c r="D17" s="13" t="s">
        <v>39</v>
      </c>
      <c r="E17" s="126">
        <v>-39</v>
      </c>
      <c r="F17" s="132">
        <v>39</v>
      </c>
      <c r="G17" s="126">
        <v>-41</v>
      </c>
      <c r="H17" s="66">
        <f t="shared" si="4"/>
        <v>39</v>
      </c>
      <c r="I17" s="126">
        <v>-54</v>
      </c>
      <c r="J17" s="127">
        <v>-54</v>
      </c>
      <c r="K17" s="126">
        <v>-54</v>
      </c>
      <c r="L17" s="66">
        <f t="shared" si="5"/>
        <v>0</v>
      </c>
      <c r="M17" s="101">
        <f t="shared" si="6"/>
        <v>39</v>
      </c>
      <c r="N17" s="90">
        <f t="shared" si="7"/>
        <v>54.116399999999999</v>
      </c>
      <c r="O17" s="105" t="s">
        <v>12</v>
      </c>
      <c r="P17">
        <v>1</v>
      </c>
    </row>
    <row r="18" spans="1:16" ht="13.5" thickBot="1">
      <c r="A18" s="191" t="s">
        <v>19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3"/>
    </row>
    <row r="19" spans="1:16">
      <c r="A19" s="30">
        <v>60.9</v>
      </c>
      <c r="B19" s="31" t="s">
        <v>40</v>
      </c>
      <c r="C19" s="32">
        <v>2000</v>
      </c>
      <c r="D19" s="33" t="s">
        <v>41</v>
      </c>
      <c r="E19" s="48">
        <v>-42</v>
      </c>
      <c r="F19" s="141">
        <v>42</v>
      </c>
      <c r="G19" s="48">
        <v>-45</v>
      </c>
      <c r="H19" s="64">
        <f t="shared" si="4"/>
        <v>42</v>
      </c>
      <c r="I19" s="142">
        <v>53</v>
      </c>
      <c r="J19" s="49">
        <v>-54</v>
      </c>
      <c r="K19" s="48" t="s">
        <v>12</v>
      </c>
      <c r="L19" s="64">
        <f t="shared" si="5"/>
        <v>53</v>
      </c>
      <c r="M19" s="99">
        <f t="shared" si="6"/>
        <v>95</v>
      </c>
      <c r="N19" s="89">
        <f>IF(ISNUMBER(A19),(IF(153.655&lt;A19,M19,TRUNC(10^(0.783497476*((LOG((A19/153.655)/LOG(10))*(LOG((A19/153.655)/LOG(10)))))),4)*M19)),0)</f>
        <v>127.13850000000001</v>
      </c>
      <c r="O19" s="106">
        <f>RANK(M19,(M19:M21))</f>
        <v>3</v>
      </c>
      <c r="P19">
        <v>2</v>
      </c>
    </row>
    <row r="20" spans="1:16">
      <c r="A20" s="2">
        <v>60.3</v>
      </c>
      <c r="B20" s="1" t="s">
        <v>42</v>
      </c>
      <c r="C20" s="15">
        <v>2001</v>
      </c>
      <c r="D20" s="9" t="s">
        <v>34</v>
      </c>
      <c r="E20" s="143">
        <v>46</v>
      </c>
      <c r="F20" s="144">
        <v>50</v>
      </c>
      <c r="G20" s="143">
        <v>54</v>
      </c>
      <c r="H20" s="65">
        <f t="shared" si="4"/>
        <v>54</v>
      </c>
      <c r="I20" s="143">
        <v>56</v>
      </c>
      <c r="J20" s="144">
        <v>60</v>
      </c>
      <c r="K20" s="51">
        <v>-62</v>
      </c>
      <c r="L20" s="65">
        <f t="shared" si="5"/>
        <v>60</v>
      </c>
      <c r="M20" s="100">
        <f t="shared" si="6"/>
        <v>114</v>
      </c>
      <c r="N20" s="89">
        <f>IF(ISNUMBER(A20),(IF(153.655&lt;A20,M20,TRUNC(10^(0.783497476*((LOG((A20/153.655)/LOG(10))*(LOG((A20/153.655)/LOG(10)))))),4)*M20)),0)</f>
        <v>153.52379999999999</v>
      </c>
      <c r="O20" s="106">
        <f>RANK(M20,(M19:M21))</f>
        <v>2</v>
      </c>
      <c r="P20">
        <v>2</v>
      </c>
    </row>
    <row r="21" spans="1:16" ht="13.5" thickBot="1">
      <c r="A21" s="11">
        <v>62.5</v>
      </c>
      <c r="B21" s="12" t="s">
        <v>43</v>
      </c>
      <c r="C21" s="16">
        <v>2002</v>
      </c>
      <c r="D21" s="13" t="s">
        <v>29</v>
      </c>
      <c r="E21" s="145">
        <v>53</v>
      </c>
      <c r="F21" s="147">
        <v>56</v>
      </c>
      <c r="G21" s="55">
        <v>-60</v>
      </c>
      <c r="H21" s="66">
        <f t="shared" si="4"/>
        <v>56</v>
      </c>
      <c r="I21" s="145">
        <v>65</v>
      </c>
      <c r="J21" s="147">
        <v>70</v>
      </c>
      <c r="K21" s="145">
        <v>73</v>
      </c>
      <c r="L21" s="66">
        <f t="shared" si="5"/>
        <v>73</v>
      </c>
      <c r="M21" s="102">
        <f t="shared" si="6"/>
        <v>129</v>
      </c>
      <c r="N21" s="90">
        <f>IF(ISNUMBER(A21),(IF(153.655&lt;A21,M21,TRUNC(10^(0.783497476*((LOG((A21/153.655)/LOG(10))*(LOG((A21/153.655)/LOG(10)))))),4)*M21)),0)</f>
        <v>169.8801</v>
      </c>
      <c r="O21" s="107">
        <f>RANK(M21,(M19:M21))</f>
        <v>1</v>
      </c>
      <c r="P21">
        <v>2</v>
      </c>
    </row>
    <row r="22" spans="1:16" ht="13.5" thickBot="1">
      <c r="A22" s="191" t="s">
        <v>51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3"/>
    </row>
    <row r="23" spans="1:16">
      <c r="A23" s="30">
        <v>66.8</v>
      </c>
      <c r="B23" s="31" t="s">
        <v>44</v>
      </c>
      <c r="C23" s="32">
        <v>1999</v>
      </c>
      <c r="D23" s="33" t="s">
        <v>31</v>
      </c>
      <c r="E23" s="142">
        <v>45</v>
      </c>
      <c r="F23" s="141">
        <v>47</v>
      </c>
      <c r="G23" s="142">
        <v>49</v>
      </c>
      <c r="H23" s="64">
        <f t="shared" si="4"/>
        <v>49</v>
      </c>
      <c r="I23" s="142">
        <v>55</v>
      </c>
      <c r="J23" s="49">
        <v>-58</v>
      </c>
      <c r="K23" s="150">
        <v>58</v>
      </c>
      <c r="L23" s="64">
        <f t="shared" si="5"/>
        <v>58</v>
      </c>
      <c r="M23" s="99">
        <f t="shared" si="6"/>
        <v>107</v>
      </c>
      <c r="N23" s="34">
        <f>IF(ISNUMBER(A23),(IF(153.655&lt;A23,M23,TRUNC(10^(0.783497476*((LOG((A23/153.655)/LOG(10))*(LOG((A23/153.655)/LOG(10)))))),4)*M23)),0)</f>
        <v>135.4941</v>
      </c>
      <c r="O23" s="106">
        <f>RANK(M23,(M23:M24))</f>
        <v>2</v>
      </c>
      <c r="P23">
        <v>2</v>
      </c>
    </row>
    <row r="24" spans="1:16" ht="13.5" thickBot="1">
      <c r="A24" s="11">
        <v>67.8</v>
      </c>
      <c r="B24" s="12" t="s">
        <v>45</v>
      </c>
      <c r="C24" s="16">
        <v>2001</v>
      </c>
      <c r="D24" s="13" t="s">
        <v>41</v>
      </c>
      <c r="E24" s="145">
        <v>63</v>
      </c>
      <c r="F24" s="147">
        <v>65</v>
      </c>
      <c r="G24" s="55">
        <v>-67</v>
      </c>
      <c r="H24" s="66">
        <f t="shared" si="4"/>
        <v>65</v>
      </c>
      <c r="I24" s="145">
        <v>73</v>
      </c>
      <c r="J24" s="147">
        <v>76</v>
      </c>
      <c r="K24" s="145">
        <v>78</v>
      </c>
      <c r="L24" s="66">
        <f t="shared" si="5"/>
        <v>78</v>
      </c>
      <c r="M24" s="102">
        <f t="shared" si="6"/>
        <v>143</v>
      </c>
      <c r="N24" s="59">
        <f>IF(ISNUMBER(A24),(IF(153.655&lt;A24,M24,TRUNC(10^(0.783497476*((LOG((A24/153.655)/LOG(10))*(LOG((A24/153.655)/LOG(10)))))),4)*M24)),0)</f>
        <v>179.5651</v>
      </c>
      <c r="O24" s="107">
        <f>RANK(M24,(M23:M24))</f>
        <v>1</v>
      </c>
      <c r="P24">
        <v>2</v>
      </c>
    </row>
    <row r="25" spans="1:16" ht="13.5" thickBot="1">
      <c r="A25" s="191" t="s">
        <v>20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3"/>
    </row>
    <row r="26" spans="1:16" ht="13.5" thickBot="1">
      <c r="A26" s="35">
        <v>76.900000000000006</v>
      </c>
      <c r="B26" s="36" t="s">
        <v>46</v>
      </c>
      <c r="C26" s="37">
        <v>1999</v>
      </c>
      <c r="D26" s="38" t="s">
        <v>31</v>
      </c>
      <c r="E26" s="146">
        <v>55</v>
      </c>
      <c r="F26" s="148">
        <v>60</v>
      </c>
      <c r="G26" s="57">
        <v>-64</v>
      </c>
      <c r="H26" s="67">
        <f t="shared" ref="H26" si="8">IF(MAX(E26:G26)&lt;0,0,MAX(E26:G26))</f>
        <v>60</v>
      </c>
      <c r="I26" s="146">
        <v>80</v>
      </c>
      <c r="J26" s="148">
        <v>85</v>
      </c>
      <c r="K26" s="152">
        <v>87</v>
      </c>
      <c r="L26" s="67">
        <f t="shared" ref="L26" si="9">IF(MAX(I26:K26)&lt;0,0,MAX(I26:K26))</f>
        <v>87</v>
      </c>
      <c r="M26" s="103">
        <f t="shared" ref="M26" si="10">SUM(H26,L26)</f>
        <v>147</v>
      </c>
      <c r="N26" s="39">
        <f>IF(ISNUMBER(A26),(IF(153.655&lt;A26,M26,TRUNC(10^(0.783497476*((LOG((A26/153.655)/LOG(10))*(LOG((A26/153.655)/LOG(10)))))),4)*M26)),0)</f>
        <v>173.01900000000001</v>
      </c>
      <c r="O26" s="107">
        <f>RANK(M26,(M26:M26))</f>
        <v>1</v>
      </c>
      <c r="P26">
        <v>2</v>
      </c>
    </row>
    <row r="27" spans="1:16" ht="13.5" thickBot="1">
      <c r="A27" s="191" t="s">
        <v>21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3"/>
    </row>
    <row r="28" spans="1:16">
      <c r="A28" s="30">
        <v>93.4</v>
      </c>
      <c r="B28" s="31" t="s">
        <v>47</v>
      </c>
      <c r="C28" s="32">
        <v>2000</v>
      </c>
      <c r="D28" s="33" t="s">
        <v>48</v>
      </c>
      <c r="E28" s="48">
        <v>-55</v>
      </c>
      <c r="F28" s="49">
        <v>-55</v>
      </c>
      <c r="G28" s="142">
        <v>55</v>
      </c>
      <c r="H28" s="64">
        <f t="shared" si="4"/>
        <v>55</v>
      </c>
      <c r="I28" s="142">
        <v>58</v>
      </c>
      <c r="J28" s="141">
        <v>62</v>
      </c>
      <c r="K28" s="150">
        <v>70</v>
      </c>
      <c r="L28" s="64">
        <f t="shared" si="5"/>
        <v>70</v>
      </c>
      <c r="M28" s="99">
        <f t="shared" si="6"/>
        <v>125</v>
      </c>
      <c r="N28" s="34">
        <f>IF(ISNUMBER(A28),(IF(153.655&lt;A28,M28,TRUNC(10^(0.783497476*((LOG((A28/153.655)/LOG(10))*(LOG((A28/153.655)/LOG(10)))))),4)*M28)),0)</f>
        <v>135.98750000000001</v>
      </c>
      <c r="O28" s="109">
        <f>RANK(M28,(M28:M29))</f>
        <v>2</v>
      </c>
      <c r="P28">
        <v>2</v>
      </c>
    </row>
    <row r="29" spans="1:16" ht="13.5" thickBot="1">
      <c r="A29" s="11">
        <v>96</v>
      </c>
      <c r="B29" s="12" t="s">
        <v>49</v>
      </c>
      <c r="C29" s="16">
        <v>1998</v>
      </c>
      <c r="D29" s="13" t="s">
        <v>50</v>
      </c>
      <c r="E29" s="145">
        <v>56</v>
      </c>
      <c r="F29" s="147">
        <v>60</v>
      </c>
      <c r="G29" s="55">
        <v>-65</v>
      </c>
      <c r="H29" s="66">
        <f t="shared" si="4"/>
        <v>60</v>
      </c>
      <c r="I29" s="145">
        <v>64</v>
      </c>
      <c r="J29" s="147">
        <v>67</v>
      </c>
      <c r="K29" s="151">
        <v>69</v>
      </c>
      <c r="L29" s="66">
        <f t="shared" si="5"/>
        <v>69</v>
      </c>
      <c r="M29" s="102">
        <f t="shared" si="6"/>
        <v>129</v>
      </c>
      <c r="N29" s="59">
        <f>IF(ISNUMBER(A29),(IF(153.655&lt;A29,M29,TRUNC(10^(0.783497476*((LOG((A29/153.655)/LOG(10))*(LOG((A29/153.655)/LOG(10)))))),4)*M29)),0)</f>
        <v>139.07490000000001</v>
      </c>
      <c r="O29" s="108">
        <f>RANK(M29,(M28:M29))</f>
        <v>1</v>
      </c>
      <c r="P29">
        <v>2</v>
      </c>
    </row>
    <row r="31" spans="1:16">
      <c r="A31" s="194" t="s">
        <v>98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95"/>
      <c r="O31" s="17"/>
    </row>
    <row r="32" spans="1:16">
      <c r="A32" s="194" t="s">
        <v>99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95"/>
      <c r="O32" s="17"/>
    </row>
    <row r="33" spans="1:15">
      <c r="A33" s="183" t="s">
        <v>100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7"/>
    </row>
    <row r="34" spans="1:15">
      <c r="A34" s="149" t="s">
        <v>101</v>
      </c>
    </row>
  </sheetData>
  <mergeCells count="21">
    <mergeCell ref="P4:P5"/>
    <mergeCell ref="O4:O5"/>
    <mergeCell ref="A6:O6"/>
    <mergeCell ref="A10:O10"/>
    <mergeCell ref="A18:O18"/>
    <mergeCell ref="D4:D5"/>
    <mergeCell ref="B4:B5"/>
    <mergeCell ref="A4:A5"/>
    <mergeCell ref="C4:C5"/>
    <mergeCell ref="M4:M5"/>
    <mergeCell ref="N4:N5"/>
    <mergeCell ref="A33:N33"/>
    <mergeCell ref="A1:N1"/>
    <mergeCell ref="A2:B2"/>
    <mergeCell ref="L2:N2"/>
    <mergeCell ref="C2:K2"/>
    <mergeCell ref="A22:O22"/>
    <mergeCell ref="A25:O25"/>
    <mergeCell ref="A27:O27"/>
    <mergeCell ref="A31:N31"/>
    <mergeCell ref="A32:N32"/>
  </mergeCells>
  <phoneticPr fontId="8" type="noConversion"/>
  <conditionalFormatting sqref="I28:K29 I11:K17 I7:K9 E7:G9 E11:G17 I19:K21 E19:G21 E23:G24 I23:K24 I26:K26 E26:G26 E28:G29">
    <cfRule type="cellIs" dxfId="11" priority="1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topLeftCell="A25" zoomScale="140" zoomScaleNormal="140" workbookViewId="0">
      <selection activeCell="O45" sqref="O45"/>
    </sheetView>
  </sheetViews>
  <sheetFormatPr defaultRowHeight="12.75"/>
  <cols>
    <col min="1" max="1" width="7" customWidth="1"/>
    <col min="2" max="2" width="17.140625" customWidth="1"/>
    <col min="3" max="3" width="5.85546875" customWidth="1"/>
    <col min="4" max="4" width="15.7109375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6.5703125" customWidth="1"/>
    <col min="14" max="14" width="10.5703125" customWidth="1"/>
    <col min="15" max="15" width="8" customWidth="1"/>
    <col min="16" max="16" width="6" customWidth="1"/>
  </cols>
  <sheetData>
    <row r="1" spans="1:16" ht="27.75">
      <c r="A1" s="185" t="s">
        <v>14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"/>
    </row>
    <row r="2" spans="1:16" ht="15.75" customHeight="1">
      <c r="A2" s="186" t="s">
        <v>15</v>
      </c>
      <c r="B2" s="187"/>
      <c r="C2" s="190"/>
      <c r="D2" s="190"/>
      <c r="E2" s="190"/>
      <c r="F2" s="190"/>
      <c r="G2" s="190"/>
      <c r="H2" s="190"/>
      <c r="I2" s="190"/>
      <c r="J2" s="190"/>
      <c r="K2" s="190"/>
      <c r="L2" s="188" t="s">
        <v>16</v>
      </c>
      <c r="M2" s="189"/>
      <c r="N2" s="189"/>
      <c r="O2" s="19"/>
    </row>
    <row r="3" spans="1:16" ht="9.75" customHeight="1" thickBot="1"/>
    <row r="4" spans="1:16" ht="13.5" thickBot="1">
      <c r="A4" s="206" t="s">
        <v>0</v>
      </c>
      <c r="B4" s="204" t="s">
        <v>13</v>
      </c>
      <c r="C4" s="208" t="s">
        <v>54</v>
      </c>
      <c r="D4" s="202" t="s">
        <v>1</v>
      </c>
      <c r="E4" s="3" t="s">
        <v>2</v>
      </c>
      <c r="F4" s="4"/>
      <c r="G4" s="4"/>
      <c r="H4" s="5"/>
      <c r="I4" s="3" t="s">
        <v>3</v>
      </c>
      <c r="J4" s="4"/>
      <c r="K4" s="4"/>
      <c r="L4" s="5"/>
      <c r="M4" s="210" t="s">
        <v>4</v>
      </c>
      <c r="N4" s="212" t="s">
        <v>5</v>
      </c>
      <c r="O4" s="197" t="s">
        <v>53</v>
      </c>
      <c r="P4" s="196" t="s">
        <v>52</v>
      </c>
    </row>
    <row r="5" spans="1:16" ht="13.5" thickBot="1">
      <c r="A5" s="207"/>
      <c r="B5" s="205"/>
      <c r="C5" s="209"/>
      <c r="D5" s="203"/>
      <c r="E5" s="6" t="s">
        <v>6</v>
      </c>
      <c r="F5" s="7" t="s">
        <v>7</v>
      </c>
      <c r="G5" s="8" t="s">
        <v>8</v>
      </c>
      <c r="H5" s="61" t="s">
        <v>9</v>
      </c>
      <c r="I5" s="8" t="s">
        <v>6</v>
      </c>
      <c r="J5" s="7" t="s">
        <v>7</v>
      </c>
      <c r="K5" s="8" t="s">
        <v>8</v>
      </c>
      <c r="L5" s="61" t="s">
        <v>9</v>
      </c>
      <c r="M5" s="211"/>
      <c r="N5" s="213"/>
      <c r="O5" s="198"/>
      <c r="P5" s="196"/>
    </row>
    <row r="6" spans="1:16" ht="13.5" thickBot="1">
      <c r="A6" s="199" t="s">
        <v>55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1"/>
    </row>
    <row r="7" spans="1:16">
      <c r="A7" s="30">
        <v>55.9</v>
      </c>
      <c r="B7" s="40" t="s">
        <v>59</v>
      </c>
      <c r="C7" s="41">
        <v>2002</v>
      </c>
      <c r="D7" s="42" t="s">
        <v>60</v>
      </c>
      <c r="E7" s="114">
        <v>77</v>
      </c>
      <c r="F7" s="157">
        <v>83</v>
      </c>
      <c r="G7" s="45">
        <v>-87</v>
      </c>
      <c r="H7" s="62">
        <f>IF(MAX(E7:G7)&lt;0,0,MAX(E7:G7))</f>
        <v>83</v>
      </c>
      <c r="I7" s="114">
        <v>106</v>
      </c>
      <c r="J7" s="46">
        <v>-113</v>
      </c>
      <c r="K7" s="43">
        <v>-113</v>
      </c>
      <c r="L7" s="62">
        <f>IF(MAX(I7:K7)&lt;0,0,MAX(I7:K7))</f>
        <v>106</v>
      </c>
      <c r="M7" s="98">
        <f>SUM(H7,L7)</f>
        <v>189</v>
      </c>
      <c r="N7" s="44">
        <f t="shared" ref="N7:N8" si="0">IF(ISNUMBER(A7), (IF(175.508&lt; A7,M7, TRUNC(10^(0.75194503*((LOG((A7/175.508)/LOG(10))*(LOG((A7/175.508)/LOG(10)))))),4)*M7)), 0)</f>
        <v>289.7937</v>
      </c>
      <c r="O7" s="104">
        <f>RANK(M7,(M7:M8))</f>
        <v>1</v>
      </c>
      <c r="P7">
        <v>1</v>
      </c>
    </row>
    <row r="8" spans="1:16" ht="13.5" thickBot="1">
      <c r="A8" s="11">
        <v>53.5</v>
      </c>
      <c r="B8" s="25" t="s">
        <v>61</v>
      </c>
      <c r="C8" s="26">
        <v>2003</v>
      </c>
      <c r="D8" s="70" t="s">
        <v>39</v>
      </c>
      <c r="E8" s="115">
        <v>70</v>
      </c>
      <c r="F8" s="155">
        <v>75</v>
      </c>
      <c r="G8" s="115">
        <v>77</v>
      </c>
      <c r="H8" s="63">
        <f t="shared" ref="H8" si="1">IF(MAX(E8:G8)&lt;0,0,MAX(E8:G8))</f>
        <v>77</v>
      </c>
      <c r="I8" s="115">
        <v>95</v>
      </c>
      <c r="J8" s="155">
        <v>101</v>
      </c>
      <c r="K8" s="71">
        <v>-103</v>
      </c>
      <c r="L8" s="63">
        <f t="shared" ref="L8" si="2">IF(MAX(I8:K8)&lt;0,0,MAX(I8:K8))</f>
        <v>101</v>
      </c>
      <c r="M8" s="164">
        <f t="shared" ref="M8" si="3">SUM(H8,L8)</f>
        <v>178</v>
      </c>
      <c r="N8" s="60">
        <f t="shared" si="0"/>
        <v>282.20119999999997</v>
      </c>
      <c r="O8" s="105">
        <f>RANK(M8,(M7:M8))</f>
        <v>2</v>
      </c>
      <c r="P8">
        <v>1</v>
      </c>
    </row>
    <row r="9" spans="1:16" ht="13.5" thickBot="1">
      <c r="A9" s="191" t="s">
        <v>56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3"/>
    </row>
    <row r="10" spans="1:16">
      <c r="A10" s="30">
        <v>59.8</v>
      </c>
      <c r="B10" s="31" t="s">
        <v>62</v>
      </c>
      <c r="C10" s="32">
        <v>2001</v>
      </c>
      <c r="D10" s="33" t="s">
        <v>63</v>
      </c>
      <c r="E10" s="142">
        <v>102</v>
      </c>
      <c r="F10" s="141">
        <v>106</v>
      </c>
      <c r="G10" s="142">
        <v>108</v>
      </c>
      <c r="H10" s="64">
        <f t="shared" ref="H10:H41" si="4">IF(MAX(E10:G10)&lt;0,0,MAX(E10:G10))</f>
        <v>108</v>
      </c>
      <c r="I10" s="142">
        <v>124</v>
      </c>
      <c r="J10" s="141">
        <v>130</v>
      </c>
      <c r="K10" s="150">
        <v>134</v>
      </c>
      <c r="L10" s="64">
        <f t="shared" ref="L10:L41" si="5">IF(MAX(I10:K10)&lt;0,0,MAX(I10:K10))</f>
        <v>134</v>
      </c>
      <c r="M10" s="165">
        <f t="shared" ref="M10:M41" si="6">SUM(H10,L10)</f>
        <v>242</v>
      </c>
      <c r="N10" s="34">
        <f t="shared" ref="N10:N41" si="7">IF(ISNUMBER(A10), (IF(175.508&lt; A10,M10, TRUNC(10^(0.75194503*((LOG((A10/175.508)/LOG(10))*(LOG((A10/175.508)/LOG(10)))))),4)*M10)), 0)</f>
        <v>353.3442</v>
      </c>
      <c r="O10" s="110">
        <f>RANK(M10,(M10:M12))</f>
        <v>1</v>
      </c>
      <c r="P10">
        <v>1</v>
      </c>
    </row>
    <row r="11" spans="1:16">
      <c r="A11" s="2">
        <v>60.9</v>
      </c>
      <c r="B11" s="1" t="s">
        <v>64</v>
      </c>
      <c r="C11" s="15">
        <v>2000</v>
      </c>
      <c r="D11" s="9" t="s">
        <v>63</v>
      </c>
      <c r="E11" s="51">
        <v>-92</v>
      </c>
      <c r="F11" s="52">
        <v>-92</v>
      </c>
      <c r="G11" s="143">
        <v>92</v>
      </c>
      <c r="H11" s="65">
        <f t="shared" si="4"/>
        <v>92</v>
      </c>
      <c r="I11" s="143">
        <v>103</v>
      </c>
      <c r="J11" s="144">
        <v>114</v>
      </c>
      <c r="K11" s="51">
        <v>-118</v>
      </c>
      <c r="L11" s="65">
        <f t="shared" si="5"/>
        <v>114</v>
      </c>
      <c r="M11" s="166">
        <f t="shared" si="6"/>
        <v>206</v>
      </c>
      <c r="N11" s="10">
        <f t="shared" si="7"/>
        <v>296.99020000000002</v>
      </c>
      <c r="O11" s="112">
        <f>RANK(M11,(M10:M12))</f>
        <v>2</v>
      </c>
      <c r="P11">
        <v>1</v>
      </c>
    </row>
    <row r="12" spans="1:16" ht="13.5" thickBot="1">
      <c r="A12" s="140">
        <v>62</v>
      </c>
      <c r="B12" s="25" t="s">
        <v>65</v>
      </c>
      <c r="C12" s="26">
        <v>1999</v>
      </c>
      <c r="D12" s="70" t="s">
        <v>63</v>
      </c>
      <c r="E12" s="115">
        <v>88</v>
      </c>
      <c r="F12" s="155">
        <v>91</v>
      </c>
      <c r="G12" s="47">
        <v>-93</v>
      </c>
      <c r="H12" s="66">
        <f t="shared" si="4"/>
        <v>91</v>
      </c>
      <c r="I12" s="145">
        <v>105</v>
      </c>
      <c r="J12" s="147">
        <v>110</v>
      </c>
      <c r="K12" s="55">
        <v>-119</v>
      </c>
      <c r="L12" s="66">
        <f t="shared" si="5"/>
        <v>110</v>
      </c>
      <c r="M12" s="167">
        <f t="shared" si="6"/>
        <v>201</v>
      </c>
      <c r="N12" s="14">
        <f t="shared" si="7"/>
        <v>286.2441</v>
      </c>
      <c r="O12" s="111">
        <f>RANK(M12,(M10:M12))</f>
        <v>3</v>
      </c>
      <c r="P12">
        <v>1</v>
      </c>
    </row>
    <row r="13" spans="1:16" ht="13.5" thickBot="1">
      <c r="A13" s="191" t="s">
        <v>57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3"/>
    </row>
    <row r="14" spans="1:16">
      <c r="A14" s="20">
        <v>64.400000000000006</v>
      </c>
      <c r="B14" s="22" t="s">
        <v>66</v>
      </c>
      <c r="C14" s="21">
        <v>1999</v>
      </c>
      <c r="D14" s="23" t="s">
        <v>39</v>
      </c>
      <c r="E14" s="156">
        <v>100</v>
      </c>
      <c r="F14" s="158">
        <v>105</v>
      </c>
      <c r="G14" s="53">
        <v>-107</v>
      </c>
      <c r="H14" s="65">
        <f t="shared" si="4"/>
        <v>105</v>
      </c>
      <c r="I14" s="156">
        <v>120</v>
      </c>
      <c r="J14" s="158">
        <v>127</v>
      </c>
      <c r="K14" s="53">
        <v>-130</v>
      </c>
      <c r="L14" s="68">
        <f t="shared" si="5"/>
        <v>127</v>
      </c>
      <c r="M14" s="166">
        <f t="shared" si="6"/>
        <v>232</v>
      </c>
      <c r="N14" s="10">
        <f t="shared" si="7"/>
        <v>322.13200000000001</v>
      </c>
      <c r="O14" s="110">
        <f>RANK(M14,(M14:M18))</f>
        <v>1</v>
      </c>
      <c r="P14">
        <v>1</v>
      </c>
    </row>
    <row r="15" spans="1:16">
      <c r="A15" s="20">
        <v>68.400000000000006</v>
      </c>
      <c r="B15" s="22" t="s">
        <v>67</v>
      </c>
      <c r="C15" s="21">
        <v>2001</v>
      </c>
      <c r="D15" s="23" t="s">
        <v>63</v>
      </c>
      <c r="E15" s="156">
        <v>99</v>
      </c>
      <c r="F15" s="158">
        <v>102</v>
      </c>
      <c r="G15" s="156">
        <v>104</v>
      </c>
      <c r="H15" s="65">
        <f t="shared" si="4"/>
        <v>104</v>
      </c>
      <c r="I15" s="156">
        <v>123</v>
      </c>
      <c r="J15" s="54">
        <v>-129</v>
      </c>
      <c r="K15" s="53">
        <v>-129</v>
      </c>
      <c r="L15" s="68">
        <f t="shared" si="5"/>
        <v>123</v>
      </c>
      <c r="M15" s="166">
        <f t="shared" si="6"/>
        <v>227</v>
      </c>
      <c r="N15" s="10">
        <f t="shared" si="7"/>
        <v>303.34010000000001</v>
      </c>
      <c r="O15" s="110">
        <f>RANK(M15,(M14:M18))</f>
        <v>2</v>
      </c>
      <c r="P15">
        <v>1</v>
      </c>
    </row>
    <row r="16" spans="1:16">
      <c r="A16" s="20">
        <v>66.2</v>
      </c>
      <c r="B16" s="22" t="s">
        <v>68</v>
      </c>
      <c r="C16" s="21">
        <v>2001</v>
      </c>
      <c r="D16" s="23" t="s">
        <v>63</v>
      </c>
      <c r="E16" s="53">
        <v>-84</v>
      </c>
      <c r="F16" s="158">
        <v>84</v>
      </c>
      <c r="G16" s="53">
        <v>-86</v>
      </c>
      <c r="H16" s="65">
        <f t="shared" si="4"/>
        <v>84</v>
      </c>
      <c r="I16" s="156">
        <v>103</v>
      </c>
      <c r="J16" s="54">
        <v>-106</v>
      </c>
      <c r="K16" s="156">
        <v>106</v>
      </c>
      <c r="L16" s="68">
        <f t="shared" si="5"/>
        <v>106</v>
      </c>
      <c r="M16" s="166">
        <f t="shared" si="6"/>
        <v>190</v>
      </c>
      <c r="N16" s="10">
        <f t="shared" si="7"/>
        <v>259.16000000000003</v>
      </c>
      <c r="O16" s="110">
        <f>RANK(M16,(M14:M18))</f>
        <v>4</v>
      </c>
      <c r="P16">
        <v>1</v>
      </c>
    </row>
    <row r="17" spans="1:16">
      <c r="A17" s="20">
        <v>68.400000000000006</v>
      </c>
      <c r="B17" s="22" t="s">
        <v>69</v>
      </c>
      <c r="C17" s="21">
        <v>1999</v>
      </c>
      <c r="D17" s="23" t="s">
        <v>70</v>
      </c>
      <c r="E17" s="156">
        <v>82</v>
      </c>
      <c r="F17" s="54">
        <v>-84</v>
      </c>
      <c r="G17" s="156">
        <v>84</v>
      </c>
      <c r="H17" s="65">
        <f t="shared" si="4"/>
        <v>84</v>
      </c>
      <c r="I17" s="53">
        <v>-103</v>
      </c>
      <c r="J17" s="158">
        <v>103</v>
      </c>
      <c r="K17" s="53">
        <v>-105</v>
      </c>
      <c r="L17" s="68">
        <f t="shared" ref="L17:L18" si="8">IF(MAX(I17:K17)&lt;0,0,MAX(I17:K17))</f>
        <v>103</v>
      </c>
      <c r="M17" s="166">
        <f t="shared" ref="M17:M18" si="9">SUM(H17,L17)</f>
        <v>187</v>
      </c>
      <c r="N17" s="10">
        <f t="shared" ref="N17:N18" si="10">IF(ISNUMBER(A17), (IF(175.508&lt; A17,M17, TRUNC(10^(0.75194503*((LOG((A17/175.508)/LOG(10))*(LOG((A17/175.508)/LOG(10)))))),4)*M17)), 0)</f>
        <v>249.88810000000001</v>
      </c>
      <c r="O17" s="110">
        <f>RANK(M17,(M14:M18))</f>
        <v>5</v>
      </c>
      <c r="P17">
        <v>1</v>
      </c>
    </row>
    <row r="18" spans="1:16" ht="13.5" thickBot="1">
      <c r="A18" s="11">
        <v>67.2</v>
      </c>
      <c r="B18" s="12" t="s">
        <v>10</v>
      </c>
      <c r="C18" s="16">
        <v>2000</v>
      </c>
      <c r="D18" s="13" t="s">
        <v>71</v>
      </c>
      <c r="E18" s="55">
        <v>-94</v>
      </c>
      <c r="F18" s="147">
        <v>94</v>
      </c>
      <c r="G18" s="145">
        <v>98</v>
      </c>
      <c r="H18" s="66">
        <f t="shared" si="4"/>
        <v>98</v>
      </c>
      <c r="I18" s="145">
        <v>115</v>
      </c>
      <c r="J18" s="147">
        <v>120</v>
      </c>
      <c r="K18" s="55">
        <v>-123</v>
      </c>
      <c r="L18" s="66">
        <f t="shared" si="8"/>
        <v>120</v>
      </c>
      <c r="M18" s="167">
        <f t="shared" si="9"/>
        <v>218</v>
      </c>
      <c r="N18" s="14">
        <f t="shared" si="10"/>
        <v>294.53980000000001</v>
      </c>
      <c r="O18" s="105">
        <f>RANK(M18,(M14:M18))</f>
        <v>3</v>
      </c>
      <c r="P18">
        <v>1</v>
      </c>
    </row>
    <row r="19" spans="1:16" ht="13.5" thickBot="1">
      <c r="A19" s="191" t="s">
        <v>72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3"/>
    </row>
    <row r="20" spans="1:16" s="69" customFormat="1">
      <c r="A20" s="153">
        <v>76.3</v>
      </c>
      <c r="B20" s="72" t="s">
        <v>73</v>
      </c>
      <c r="C20" s="74">
        <v>2001</v>
      </c>
      <c r="D20" s="74" t="s">
        <v>41</v>
      </c>
      <c r="E20" s="172">
        <v>92</v>
      </c>
      <c r="F20" s="172">
        <v>95</v>
      </c>
      <c r="G20" s="175">
        <v>-97</v>
      </c>
      <c r="H20" s="64">
        <f t="shared" si="4"/>
        <v>95</v>
      </c>
      <c r="I20" s="51">
        <v>-113</v>
      </c>
      <c r="J20" s="176">
        <v>-113</v>
      </c>
      <c r="K20" s="176">
        <v>-113</v>
      </c>
      <c r="L20" s="64">
        <f t="shared" ref="L20:L23" si="11">IF(MAX(I20:K20)&lt;0,0,MAX(I20:K20))</f>
        <v>0</v>
      </c>
      <c r="M20" s="165">
        <f t="shared" ref="M20:M23" si="12">SUM(H20,L20)</f>
        <v>95</v>
      </c>
      <c r="N20" s="34">
        <f t="shared" ref="N20:N23" si="13">IF(ISNUMBER(A20), (IF(175.508&lt; A20,M20, TRUNC(10^(0.75194503*((LOG((A20/175.508)/LOG(10))*(LOG((A20/175.508)/LOG(10)))))),4)*M20)), 0)</f>
        <v>119.1585</v>
      </c>
      <c r="O20" s="113" t="s">
        <v>12</v>
      </c>
      <c r="P20" s="69">
        <v>2</v>
      </c>
    </row>
    <row r="21" spans="1:16" s="69" customFormat="1">
      <c r="A21" s="154">
        <v>76.2</v>
      </c>
      <c r="B21" s="73" t="s">
        <v>11</v>
      </c>
      <c r="C21" s="75">
        <v>1999</v>
      </c>
      <c r="D21" s="75" t="s">
        <v>71</v>
      </c>
      <c r="E21" s="170">
        <v>102</v>
      </c>
      <c r="F21" s="51">
        <v>-106</v>
      </c>
      <c r="G21" s="174">
        <v>106</v>
      </c>
      <c r="H21" s="64">
        <f t="shared" si="4"/>
        <v>106</v>
      </c>
      <c r="I21" s="170">
        <v>122</v>
      </c>
      <c r="J21" s="170">
        <v>125</v>
      </c>
      <c r="K21" s="170">
        <v>127</v>
      </c>
      <c r="L21" s="64">
        <f t="shared" si="11"/>
        <v>127</v>
      </c>
      <c r="M21" s="165">
        <f t="shared" si="12"/>
        <v>233</v>
      </c>
      <c r="N21" s="34">
        <f t="shared" si="13"/>
        <v>292.46160000000003</v>
      </c>
      <c r="O21" s="112">
        <f>RANK(M21,(M20:M26))</f>
        <v>2</v>
      </c>
      <c r="P21" s="69">
        <v>2</v>
      </c>
    </row>
    <row r="22" spans="1:16" s="69" customFormat="1">
      <c r="A22" s="154">
        <v>74.8</v>
      </c>
      <c r="B22" s="73" t="s">
        <v>74</v>
      </c>
      <c r="C22" s="75">
        <v>2001</v>
      </c>
      <c r="D22" s="75" t="s">
        <v>63</v>
      </c>
      <c r="E22" s="170">
        <v>100</v>
      </c>
      <c r="F22" s="170">
        <v>103</v>
      </c>
      <c r="G22" s="51">
        <v>-105</v>
      </c>
      <c r="H22" s="64">
        <f t="shared" si="4"/>
        <v>103</v>
      </c>
      <c r="I22" s="170">
        <v>122</v>
      </c>
      <c r="J22" s="170">
        <v>125</v>
      </c>
      <c r="K22" s="50">
        <v>-131</v>
      </c>
      <c r="L22" s="64">
        <f t="shared" si="11"/>
        <v>125</v>
      </c>
      <c r="M22" s="165">
        <f t="shared" si="12"/>
        <v>228</v>
      </c>
      <c r="N22" s="34">
        <f t="shared" si="13"/>
        <v>289.1268</v>
      </c>
      <c r="O22" s="112">
        <f>RANK(M22,(M20:M26))</f>
        <v>3</v>
      </c>
      <c r="P22" s="69">
        <v>2</v>
      </c>
    </row>
    <row r="23" spans="1:16" s="69" customFormat="1">
      <c r="A23" s="154">
        <v>76.8</v>
      </c>
      <c r="B23" s="73" t="s">
        <v>75</v>
      </c>
      <c r="C23" s="75">
        <v>2000</v>
      </c>
      <c r="D23" s="75" t="s">
        <v>76</v>
      </c>
      <c r="E23" s="170">
        <v>85</v>
      </c>
      <c r="F23" s="170">
        <v>90</v>
      </c>
      <c r="G23" s="170">
        <v>96</v>
      </c>
      <c r="H23" s="64">
        <f t="shared" si="4"/>
        <v>96</v>
      </c>
      <c r="I23" s="170">
        <v>120</v>
      </c>
      <c r="J23" s="170">
        <v>125</v>
      </c>
      <c r="K23" s="50">
        <v>-133</v>
      </c>
      <c r="L23" s="64">
        <f t="shared" si="11"/>
        <v>125</v>
      </c>
      <c r="M23" s="165">
        <f t="shared" si="12"/>
        <v>221</v>
      </c>
      <c r="N23" s="34">
        <f t="shared" si="13"/>
        <v>276.22789999999998</v>
      </c>
      <c r="O23" s="112">
        <f>RANK(M23,(M20:M26))</f>
        <v>4</v>
      </c>
      <c r="P23" s="69">
        <v>2</v>
      </c>
    </row>
    <row r="24" spans="1:16">
      <c r="A24" s="30">
        <v>74</v>
      </c>
      <c r="B24" s="31" t="s">
        <v>77</v>
      </c>
      <c r="C24" s="32">
        <v>2000</v>
      </c>
      <c r="D24" s="33" t="s">
        <v>63</v>
      </c>
      <c r="E24" s="142">
        <v>90</v>
      </c>
      <c r="F24" s="49">
        <v>-95</v>
      </c>
      <c r="G24" s="48">
        <v>-95</v>
      </c>
      <c r="H24" s="64">
        <f t="shared" si="4"/>
        <v>90</v>
      </c>
      <c r="I24" s="142">
        <v>122</v>
      </c>
      <c r="J24" s="49">
        <v>-128</v>
      </c>
      <c r="K24" s="50">
        <v>-128</v>
      </c>
      <c r="L24" s="64">
        <f t="shared" si="5"/>
        <v>122</v>
      </c>
      <c r="M24" s="165">
        <f t="shared" si="6"/>
        <v>212</v>
      </c>
      <c r="N24" s="34">
        <f t="shared" si="7"/>
        <v>270.44839999999999</v>
      </c>
      <c r="O24" s="112">
        <f>RANK(M24,(M20:M26))</f>
        <v>6</v>
      </c>
      <c r="P24">
        <v>2</v>
      </c>
    </row>
    <row r="25" spans="1:16">
      <c r="A25" s="2">
        <v>74</v>
      </c>
      <c r="B25" s="1" t="s">
        <v>78</v>
      </c>
      <c r="C25" s="15">
        <v>1999</v>
      </c>
      <c r="D25" s="9" t="s">
        <v>79</v>
      </c>
      <c r="E25" s="143">
        <v>85</v>
      </c>
      <c r="F25" s="144">
        <v>90</v>
      </c>
      <c r="G25" s="51">
        <v>-95</v>
      </c>
      <c r="H25" s="65">
        <f t="shared" si="4"/>
        <v>90</v>
      </c>
      <c r="I25" s="143">
        <v>115</v>
      </c>
      <c r="J25" s="144">
        <v>120</v>
      </c>
      <c r="K25" s="143">
        <v>123</v>
      </c>
      <c r="L25" s="65">
        <f t="shared" si="5"/>
        <v>123</v>
      </c>
      <c r="M25" s="166">
        <f t="shared" si="6"/>
        <v>213</v>
      </c>
      <c r="N25" s="10">
        <f t="shared" si="7"/>
        <v>271.72410000000002</v>
      </c>
      <c r="O25" s="112">
        <f>RANK(M25,(M20:M26))</f>
        <v>5</v>
      </c>
      <c r="P25">
        <v>2</v>
      </c>
    </row>
    <row r="26" spans="1:16" ht="13.5" thickBot="1">
      <c r="A26" s="11">
        <v>76.3</v>
      </c>
      <c r="B26" s="12" t="s">
        <v>80</v>
      </c>
      <c r="C26" s="16">
        <v>1998</v>
      </c>
      <c r="D26" s="13" t="s">
        <v>70</v>
      </c>
      <c r="E26" s="145">
        <v>100</v>
      </c>
      <c r="F26" s="147">
        <v>105</v>
      </c>
      <c r="G26" s="145">
        <v>110</v>
      </c>
      <c r="H26" s="66">
        <f t="shared" si="4"/>
        <v>110</v>
      </c>
      <c r="I26" s="145">
        <v>125</v>
      </c>
      <c r="J26" s="147">
        <v>130</v>
      </c>
      <c r="K26" s="55">
        <v>-137</v>
      </c>
      <c r="L26" s="66">
        <f t="shared" si="5"/>
        <v>130</v>
      </c>
      <c r="M26" s="167">
        <f t="shared" si="6"/>
        <v>240</v>
      </c>
      <c r="N26" s="14">
        <f t="shared" si="7"/>
        <v>301.03199999999998</v>
      </c>
      <c r="O26" s="105">
        <f>RANK(M26,(M20:M26))</f>
        <v>1</v>
      </c>
      <c r="P26">
        <v>2</v>
      </c>
    </row>
    <row r="27" spans="1:16" ht="13.5" thickBot="1">
      <c r="A27" s="214" t="s">
        <v>58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6"/>
    </row>
    <row r="28" spans="1:16">
      <c r="A28" s="159">
        <v>84.7</v>
      </c>
      <c r="B28" s="87" t="s">
        <v>81</v>
      </c>
      <c r="C28" s="88">
        <v>1998</v>
      </c>
      <c r="D28" s="88" t="s">
        <v>82</v>
      </c>
      <c r="E28" s="173">
        <v>105</v>
      </c>
      <c r="F28" s="173">
        <v>110</v>
      </c>
      <c r="G28" s="173">
        <v>116</v>
      </c>
      <c r="H28" s="64">
        <f t="shared" ref="H28:H30" si="14">IF(MAX(E28:G28)&lt;0,0,MAX(E28:G28))</f>
        <v>116</v>
      </c>
      <c r="I28" s="173">
        <v>125</v>
      </c>
      <c r="J28" s="173">
        <v>132</v>
      </c>
      <c r="K28" s="173">
        <v>140</v>
      </c>
      <c r="L28" s="64">
        <f t="shared" ref="L28:L30" si="15">IF(MAX(I28:K28)&lt;0,0,MAX(I28:K28))</f>
        <v>140</v>
      </c>
      <c r="M28" s="165">
        <f t="shared" ref="M28:M30" si="16">SUM(H28,L28)</f>
        <v>256</v>
      </c>
      <c r="N28" s="34">
        <f t="shared" ref="N28:N30" si="17">IF(ISNUMBER(A28), (IF(175.508&lt; A28,M28, TRUNC(10^(0.75194503*((LOG((A28/175.508)/LOG(10))*(LOG((A28/175.508)/LOG(10)))))),4)*M28)), 0)</f>
        <v>304.43520000000001</v>
      </c>
      <c r="O28" s="169">
        <f>RANK(M28,(M28:M31))</f>
        <v>1</v>
      </c>
      <c r="P28">
        <v>2</v>
      </c>
    </row>
    <row r="29" spans="1:16">
      <c r="A29" s="160">
        <v>81.8</v>
      </c>
      <c r="B29" s="76" t="s">
        <v>83</v>
      </c>
      <c r="C29" s="77">
        <v>2002</v>
      </c>
      <c r="D29" s="77" t="s">
        <v>27</v>
      </c>
      <c r="E29" s="171">
        <v>96</v>
      </c>
      <c r="F29" s="171">
        <v>100</v>
      </c>
      <c r="G29" s="171">
        <v>102</v>
      </c>
      <c r="H29" s="65">
        <f t="shared" si="14"/>
        <v>102</v>
      </c>
      <c r="I29" s="171">
        <v>115</v>
      </c>
      <c r="J29" s="171">
        <v>119</v>
      </c>
      <c r="K29" s="171">
        <v>121</v>
      </c>
      <c r="L29" s="65">
        <f t="shared" si="15"/>
        <v>121</v>
      </c>
      <c r="M29" s="166">
        <f t="shared" si="16"/>
        <v>223</v>
      </c>
      <c r="N29" s="10">
        <f t="shared" si="17"/>
        <v>269.74079999999998</v>
      </c>
      <c r="O29" s="169">
        <f>RANK(M29,(M28:M31))</f>
        <v>2</v>
      </c>
      <c r="P29">
        <v>2</v>
      </c>
    </row>
    <row r="30" spans="1:16">
      <c r="A30" s="160">
        <v>81.900000000000006</v>
      </c>
      <c r="B30" s="76" t="s">
        <v>84</v>
      </c>
      <c r="C30" s="77">
        <v>1999</v>
      </c>
      <c r="D30" s="77" t="s">
        <v>27</v>
      </c>
      <c r="E30" s="171">
        <v>90</v>
      </c>
      <c r="F30" s="171">
        <v>95</v>
      </c>
      <c r="G30" s="171">
        <v>98</v>
      </c>
      <c r="H30" s="65">
        <f t="shared" si="14"/>
        <v>98</v>
      </c>
      <c r="I30" s="171">
        <v>115</v>
      </c>
      <c r="J30" s="171">
        <v>120</v>
      </c>
      <c r="K30" s="171">
        <v>122</v>
      </c>
      <c r="L30" s="65">
        <f t="shared" si="15"/>
        <v>122</v>
      </c>
      <c r="M30" s="166">
        <f t="shared" si="16"/>
        <v>220</v>
      </c>
      <c r="N30" s="10">
        <f t="shared" si="17"/>
        <v>265.93600000000004</v>
      </c>
      <c r="O30" s="169">
        <f>RANK(M30,(M28:M31))</f>
        <v>4</v>
      </c>
      <c r="P30">
        <v>2</v>
      </c>
    </row>
    <row r="31" spans="1:16" ht="13.5" thickBot="1">
      <c r="A31" s="35">
        <v>84.4</v>
      </c>
      <c r="B31" s="36" t="s">
        <v>85</v>
      </c>
      <c r="C31" s="37">
        <v>2000</v>
      </c>
      <c r="D31" s="38" t="s">
        <v>48</v>
      </c>
      <c r="E31" s="146">
        <v>92</v>
      </c>
      <c r="F31" s="179">
        <v>-97</v>
      </c>
      <c r="G31" s="146">
        <v>-97</v>
      </c>
      <c r="H31" s="66">
        <f t="shared" ref="H31" si="18">IF(MAX(E31:G31)&lt;0,0,MAX(E31:G31))</f>
        <v>92</v>
      </c>
      <c r="I31" s="145">
        <v>117</v>
      </c>
      <c r="J31" s="56">
        <v>-122</v>
      </c>
      <c r="K31" s="151">
        <v>129</v>
      </c>
      <c r="L31" s="66">
        <f t="shared" ref="L31" si="19">IF(MAX(I31:K31)&lt;0,0,MAX(I31:K31))</f>
        <v>129</v>
      </c>
      <c r="M31" s="167">
        <f t="shared" ref="M31" si="20">SUM(H31,L31)</f>
        <v>221</v>
      </c>
      <c r="N31" s="14">
        <f t="shared" ref="N31" si="21">IF(ISNUMBER(A31), (IF(175.508&lt; A31,M31, TRUNC(10^(0.75194503*((LOG((A31/175.508)/LOG(10))*(LOG((A31/175.508)/LOG(10)))))),4)*M31)), 0)</f>
        <v>263.2552</v>
      </c>
      <c r="O31" s="169">
        <f>RANK(M31,(M28:M31))</f>
        <v>3</v>
      </c>
      <c r="P31">
        <v>2</v>
      </c>
    </row>
    <row r="32" spans="1:16" ht="13.5" thickBot="1">
      <c r="A32" s="214" t="s">
        <v>86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6"/>
    </row>
    <row r="33" spans="1:16">
      <c r="A33" s="30">
        <v>86</v>
      </c>
      <c r="B33" s="31" t="s">
        <v>87</v>
      </c>
      <c r="C33" s="32">
        <v>1998</v>
      </c>
      <c r="D33" s="33" t="s">
        <v>82</v>
      </c>
      <c r="E33" s="48">
        <v>-120</v>
      </c>
      <c r="F33" s="141">
        <v>120</v>
      </c>
      <c r="G33" s="48">
        <v>0</v>
      </c>
      <c r="H33" s="64">
        <f t="shared" si="4"/>
        <v>120</v>
      </c>
      <c r="I33" s="142">
        <v>140</v>
      </c>
      <c r="J33" s="49">
        <v>0</v>
      </c>
      <c r="K33" s="50">
        <v>0</v>
      </c>
      <c r="L33" s="64">
        <f t="shared" si="5"/>
        <v>140</v>
      </c>
      <c r="M33" s="165">
        <f t="shared" si="6"/>
        <v>260</v>
      </c>
      <c r="N33" s="34">
        <f t="shared" si="7"/>
        <v>306.98200000000003</v>
      </c>
      <c r="O33" s="106">
        <f>RANK(M33,(M33:M34))</f>
        <v>1</v>
      </c>
      <c r="P33">
        <v>3</v>
      </c>
    </row>
    <row r="34" spans="1:16" ht="13.5" thickBot="1">
      <c r="A34" s="11">
        <v>88</v>
      </c>
      <c r="B34" s="12" t="s">
        <v>88</v>
      </c>
      <c r="C34" s="16">
        <v>2000</v>
      </c>
      <c r="D34" s="13" t="s">
        <v>89</v>
      </c>
      <c r="E34" s="145">
        <v>106</v>
      </c>
      <c r="F34" s="147">
        <v>111</v>
      </c>
      <c r="G34" s="55">
        <v>-115</v>
      </c>
      <c r="H34" s="66">
        <f t="shared" si="4"/>
        <v>111</v>
      </c>
      <c r="I34" s="145">
        <v>131</v>
      </c>
      <c r="J34" s="56">
        <v>-138</v>
      </c>
      <c r="K34" s="55">
        <v>-138</v>
      </c>
      <c r="L34" s="66">
        <f t="shared" si="5"/>
        <v>131</v>
      </c>
      <c r="M34" s="167">
        <f t="shared" si="6"/>
        <v>242</v>
      </c>
      <c r="N34" s="14">
        <f t="shared" si="7"/>
        <v>282.72859999999997</v>
      </c>
      <c r="O34" s="107">
        <f>RANK(M34,(M33:M34))</f>
        <v>2</v>
      </c>
      <c r="P34">
        <v>3</v>
      </c>
    </row>
    <row r="35" spans="1:16" ht="13.5" thickBot="1">
      <c r="A35" s="191" t="s">
        <v>90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3"/>
    </row>
    <row r="36" spans="1:16">
      <c r="A36" s="161">
        <v>94.5</v>
      </c>
      <c r="B36" s="81" t="s">
        <v>91</v>
      </c>
      <c r="C36" s="82">
        <v>1999</v>
      </c>
      <c r="D36" s="82" t="s">
        <v>29</v>
      </c>
      <c r="E36" s="180">
        <v>100</v>
      </c>
      <c r="F36" s="180">
        <v>104</v>
      </c>
      <c r="G36" s="180">
        <v>107</v>
      </c>
      <c r="H36" s="83">
        <f t="shared" ref="H36:H38" si="22">IF(MAX(E36:G36)&lt;0,0,MAX(E36:G36))</f>
        <v>107</v>
      </c>
      <c r="I36" s="180">
        <v>121</v>
      </c>
      <c r="J36" s="48">
        <v>-127</v>
      </c>
      <c r="K36" s="180">
        <v>129</v>
      </c>
      <c r="L36" s="83">
        <f t="shared" ref="L36:L37" si="23">IF(MAX(I36:K36)&lt;0,0,MAX(I36:K36))</f>
        <v>129</v>
      </c>
      <c r="M36" s="168">
        <f t="shared" ref="M36:M37" si="24">SUM(H36,L36)</f>
        <v>236</v>
      </c>
      <c r="N36" s="84">
        <f t="shared" ref="N36:N37" si="25">IF(ISNUMBER(A36), (IF(175.508&lt; A36,M36, TRUNC(10^(0.75194503*((LOG((A36/175.508)/LOG(10))*(LOG((A36/175.508)/LOG(10)))))),4)*M36)), 0)</f>
        <v>267.4588</v>
      </c>
      <c r="O36" s="109">
        <f>RANK(M36,(M36:M38))</f>
        <v>2</v>
      </c>
      <c r="P36">
        <v>3</v>
      </c>
    </row>
    <row r="37" spans="1:16">
      <c r="A37" s="160">
        <v>99.1</v>
      </c>
      <c r="B37" s="76" t="s">
        <v>92</v>
      </c>
      <c r="C37" s="77">
        <v>1998</v>
      </c>
      <c r="D37" s="77" t="s">
        <v>93</v>
      </c>
      <c r="E37" s="171">
        <v>99</v>
      </c>
      <c r="F37" s="171">
        <v>105</v>
      </c>
      <c r="G37" s="171">
        <v>108</v>
      </c>
      <c r="H37" s="65">
        <f t="shared" si="22"/>
        <v>108</v>
      </c>
      <c r="I37" s="171">
        <v>120</v>
      </c>
      <c r="J37" s="171">
        <v>125</v>
      </c>
      <c r="K37" s="171">
        <v>127</v>
      </c>
      <c r="L37" s="65">
        <f t="shared" si="23"/>
        <v>127</v>
      </c>
      <c r="M37" s="166">
        <f t="shared" si="24"/>
        <v>235</v>
      </c>
      <c r="N37" s="85">
        <f t="shared" si="25"/>
        <v>261.4375</v>
      </c>
      <c r="O37" s="177">
        <f>RANK(M37,(M36:M38))</f>
        <v>3</v>
      </c>
      <c r="P37">
        <v>3</v>
      </c>
    </row>
    <row r="38" spans="1:16" ht="13.5" thickBot="1">
      <c r="A38" s="78">
        <v>99.9</v>
      </c>
      <c r="B38" s="79" t="s">
        <v>94</v>
      </c>
      <c r="C38" s="37">
        <v>1998</v>
      </c>
      <c r="D38" s="80" t="s">
        <v>31</v>
      </c>
      <c r="E38" s="57">
        <v>-140</v>
      </c>
      <c r="F38" s="148">
        <v>140</v>
      </c>
      <c r="G38" s="146">
        <v>148</v>
      </c>
      <c r="H38" s="66">
        <f t="shared" si="22"/>
        <v>148</v>
      </c>
      <c r="I38" s="145">
        <v>165</v>
      </c>
      <c r="J38" s="147">
        <v>172</v>
      </c>
      <c r="K38" s="151">
        <v>178</v>
      </c>
      <c r="L38" s="66">
        <f t="shared" ref="L38" si="26">IF(MAX(I38:K38)&lt;0,0,MAX(I38:K38))</f>
        <v>178</v>
      </c>
      <c r="M38" s="167">
        <f t="shared" ref="M38" si="27">SUM(H38,L38)</f>
        <v>326</v>
      </c>
      <c r="N38" s="86">
        <f t="shared" ref="N38" si="28">IF(ISNUMBER(A38), (IF(175.508&lt; A38,M38, TRUNC(10^(0.75194503*((LOG((A38/175.508)/LOG(10))*(LOG((A38/175.508)/LOG(10)))))),4)*M38)), 0)</f>
        <v>361.5992</v>
      </c>
      <c r="O38" s="107">
        <f>RANK(M38,(M36:M38))</f>
        <v>1</v>
      </c>
      <c r="P38">
        <v>3</v>
      </c>
    </row>
    <row r="39" spans="1:16" ht="13.5" thickBot="1">
      <c r="A39" s="191" t="s">
        <v>95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3"/>
    </row>
    <row r="40" spans="1:16">
      <c r="A40" s="30">
        <v>135.9</v>
      </c>
      <c r="B40" s="31" t="s">
        <v>96</v>
      </c>
      <c r="C40" s="32">
        <v>2003</v>
      </c>
      <c r="D40" s="33" t="s">
        <v>39</v>
      </c>
      <c r="E40" s="142">
        <v>120</v>
      </c>
      <c r="F40" s="181">
        <v>126</v>
      </c>
      <c r="G40" s="48">
        <v>-130</v>
      </c>
      <c r="H40" s="64">
        <f t="shared" si="4"/>
        <v>126</v>
      </c>
      <c r="I40" s="182">
        <v>150</v>
      </c>
      <c r="J40" s="49">
        <v>-160</v>
      </c>
      <c r="K40" s="50">
        <v>-160</v>
      </c>
      <c r="L40" s="64">
        <f t="shared" si="5"/>
        <v>150</v>
      </c>
      <c r="M40" s="165">
        <f t="shared" si="6"/>
        <v>276</v>
      </c>
      <c r="N40" s="34">
        <f t="shared" si="7"/>
        <v>281.93400000000003</v>
      </c>
      <c r="O40" s="109">
        <f>RANK(M40,(M40:M41))</f>
        <v>2</v>
      </c>
      <c r="P40">
        <v>3</v>
      </c>
    </row>
    <row r="41" spans="1:16" ht="13.5" thickBot="1">
      <c r="A41" s="11">
        <v>115.7</v>
      </c>
      <c r="B41" s="12" t="s">
        <v>97</v>
      </c>
      <c r="C41" s="16">
        <v>2001</v>
      </c>
      <c r="D41" s="13" t="s">
        <v>60</v>
      </c>
      <c r="E41" s="145">
        <v>115</v>
      </c>
      <c r="F41" s="147">
        <v>120</v>
      </c>
      <c r="G41" s="145">
        <v>125</v>
      </c>
      <c r="H41" s="66">
        <f t="shared" si="4"/>
        <v>125</v>
      </c>
      <c r="I41" s="145">
        <v>150</v>
      </c>
      <c r="J41" s="147">
        <v>160</v>
      </c>
      <c r="K41" s="58">
        <v>0</v>
      </c>
      <c r="L41" s="66">
        <f t="shared" si="5"/>
        <v>160</v>
      </c>
      <c r="M41" s="167">
        <f t="shared" si="6"/>
        <v>285</v>
      </c>
      <c r="N41" s="14">
        <f t="shared" si="7"/>
        <v>301.6155</v>
      </c>
      <c r="O41" s="178">
        <f>RANK(M41,(M40:M41))</f>
        <v>1</v>
      </c>
      <c r="P41">
        <v>3</v>
      </c>
    </row>
    <row r="43" spans="1:16">
      <c r="A43" s="194" t="s">
        <v>98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7"/>
    </row>
    <row r="44" spans="1:16">
      <c r="A44" s="194" t="s">
        <v>99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7"/>
    </row>
    <row r="45" spans="1:16">
      <c r="A45" s="183" t="s">
        <v>100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7"/>
    </row>
    <row r="46" spans="1:16">
      <c r="A46" s="149" t="s">
        <v>101</v>
      </c>
    </row>
    <row r="47" spans="1:16">
      <c r="A47" s="149"/>
    </row>
    <row r="48" spans="1:16">
      <c r="A48" s="163" t="s">
        <v>102</v>
      </c>
    </row>
    <row r="49" spans="1:1">
      <c r="A49" s="162" t="s">
        <v>103</v>
      </c>
    </row>
    <row r="50" spans="1:1">
      <c r="A50" s="149" t="s">
        <v>104</v>
      </c>
    </row>
  </sheetData>
  <mergeCells count="23">
    <mergeCell ref="A35:O35"/>
    <mergeCell ref="A39:O39"/>
    <mergeCell ref="A43:N43"/>
    <mergeCell ref="A44:N44"/>
    <mergeCell ref="A45:N45"/>
    <mergeCell ref="A27:O27"/>
    <mergeCell ref="A32:O32"/>
    <mergeCell ref="O4:O5"/>
    <mergeCell ref="P4:P5"/>
    <mergeCell ref="A6:O6"/>
    <mergeCell ref="A9:O9"/>
    <mergeCell ref="A19:O19"/>
    <mergeCell ref="A13:O13"/>
    <mergeCell ref="A1:N1"/>
    <mergeCell ref="A2:B2"/>
    <mergeCell ref="C2:K2"/>
    <mergeCell ref="L2:N2"/>
    <mergeCell ref="A4:A5"/>
    <mergeCell ref="B4:B5"/>
    <mergeCell ref="C4:C5"/>
    <mergeCell ref="D4:D5"/>
    <mergeCell ref="M4:M5"/>
    <mergeCell ref="N4:N5"/>
  </mergeCells>
  <conditionalFormatting sqref="I40:K41 E33:G34 I33:K34 I38:K38 E38:G38 E40:G41 E14:G18 E7:G8 I24:K26 E24:G26 I7:K8 E10:G12 I10:K12 I14:K18">
    <cfRule type="cellIs" dxfId="10" priority="11" stopIfTrue="1" operator="lessThan">
      <formula>0</formula>
    </cfRule>
  </conditionalFormatting>
  <conditionalFormatting sqref="I31:K31 E31:G31">
    <cfRule type="cellIs" dxfId="9" priority="10" stopIfTrue="1" operator="lessThan">
      <formula>0</formula>
    </cfRule>
  </conditionalFormatting>
  <conditionalFormatting sqref="G20">
    <cfRule type="cellIs" dxfId="8" priority="9" stopIfTrue="1" operator="lessThan">
      <formula>0</formula>
    </cfRule>
  </conditionalFormatting>
  <conditionalFormatting sqref="G22">
    <cfRule type="cellIs" dxfId="7" priority="8" stopIfTrue="1" operator="lessThan">
      <formula>0</formula>
    </cfRule>
  </conditionalFormatting>
  <conditionalFormatting sqref="F21">
    <cfRule type="cellIs" dxfId="6" priority="7" stopIfTrue="1" operator="lessThan">
      <formula>0</formula>
    </cfRule>
  </conditionalFormatting>
  <conditionalFormatting sqref="I20">
    <cfRule type="cellIs" dxfId="5" priority="6" stopIfTrue="1" operator="lessThan">
      <formula>0</formula>
    </cfRule>
  </conditionalFormatting>
  <conditionalFormatting sqref="J20">
    <cfRule type="cellIs" dxfId="4" priority="5" stopIfTrue="1" operator="lessThan">
      <formula>0</formula>
    </cfRule>
  </conditionalFormatting>
  <conditionalFormatting sqref="K20">
    <cfRule type="cellIs" dxfId="3" priority="4" stopIfTrue="1" operator="lessThan">
      <formula>0</formula>
    </cfRule>
  </conditionalFormatting>
  <conditionalFormatting sqref="K22">
    <cfRule type="cellIs" dxfId="2" priority="3" stopIfTrue="1" operator="lessThan">
      <formula>0</formula>
    </cfRule>
  </conditionalFormatting>
  <conditionalFormatting sqref="K23">
    <cfRule type="cellIs" dxfId="1" priority="2" stopIfTrue="1" operator="lessThan">
      <formula>0</formula>
    </cfRule>
  </conditionalFormatting>
  <conditionalFormatting sqref="J36">
    <cfRule type="cellIs" dxfId="0" priority="1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Juniorky do 20 let</vt:lpstr>
      <vt:lpstr>Junioři do 20 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lastPrinted>2017-05-01T00:12:25Z</cp:lastPrinted>
  <dcterms:created xsi:type="dcterms:W3CDTF">2017-04-29T16:55:30Z</dcterms:created>
  <dcterms:modified xsi:type="dcterms:W3CDTF">2018-05-19T20:05:18Z</dcterms:modified>
</cp:coreProperties>
</file>