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32760" yWindow="32760" windowWidth="16380" windowHeight="8190"/>
  </bookViews>
  <sheets>
    <sheet name="Muži" sheetId="1" r:id="rId1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5" i="1"/>
  <c r="H55"/>
  <c r="L54"/>
  <c r="H54"/>
  <c r="L53"/>
  <c r="H53"/>
  <c r="L52"/>
  <c r="H52"/>
  <c r="L51"/>
  <c r="H51"/>
  <c r="L50"/>
  <c r="H50"/>
  <c r="L34"/>
  <c r="H34"/>
  <c r="L33"/>
  <c r="H33"/>
  <c r="L32"/>
  <c r="H32"/>
  <c r="L31"/>
  <c r="H31"/>
  <c r="L30"/>
  <c r="H30"/>
  <c r="L29"/>
  <c r="H29"/>
  <c r="L41"/>
  <c r="H41"/>
  <c r="L40"/>
  <c r="H40"/>
  <c r="L39"/>
  <c r="H39"/>
  <c r="L38"/>
  <c r="H38"/>
  <c r="L37"/>
  <c r="H37"/>
  <c r="L36"/>
  <c r="H36"/>
  <c r="L48"/>
  <c r="H48"/>
  <c r="L47"/>
  <c r="H47"/>
  <c r="L46"/>
  <c r="H46"/>
  <c r="L45"/>
  <c r="H45"/>
  <c r="L44"/>
  <c r="H44"/>
  <c r="L43"/>
  <c r="H43"/>
  <c r="L20"/>
  <c r="H20"/>
  <c r="L19"/>
  <c r="H19"/>
  <c r="L18"/>
  <c r="H18"/>
  <c r="L17"/>
  <c r="H17"/>
  <c r="L16"/>
  <c r="H16"/>
  <c r="L15"/>
  <c r="H15"/>
  <c r="L13"/>
  <c r="H13"/>
  <c r="L12"/>
  <c r="H12"/>
  <c r="L11"/>
  <c r="H11"/>
  <c r="L10"/>
  <c r="H10"/>
  <c r="L9"/>
  <c r="H9"/>
  <c r="L8"/>
  <c r="H8"/>
  <c r="N69"/>
  <c r="L69"/>
  <c r="H69"/>
  <c r="L68"/>
  <c r="H68"/>
  <c r="M68" s="1"/>
  <c r="N68" s="1"/>
  <c r="L67"/>
  <c r="H67"/>
  <c r="M67" s="1"/>
  <c r="N67" s="1"/>
  <c r="L66"/>
  <c r="H66"/>
  <c r="M66" s="1"/>
  <c r="N66" s="1"/>
  <c r="L65"/>
  <c r="H65"/>
  <c r="M65" s="1"/>
  <c r="N65" s="1"/>
  <c r="L64"/>
  <c r="H64"/>
  <c r="M64" s="1"/>
  <c r="N64" s="1"/>
  <c r="N63" s="1"/>
  <c r="L27"/>
  <c r="H27"/>
  <c r="M27" s="1"/>
  <c r="N27" s="1"/>
  <c r="L26"/>
  <c r="H26"/>
  <c r="M26" s="1"/>
  <c r="N26" s="1"/>
  <c r="L25"/>
  <c r="H25"/>
  <c r="M25" s="1"/>
  <c r="N25" s="1"/>
  <c r="L24"/>
  <c r="H24"/>
  <c r="M24" s="1"/>
  <c r="N24" s="1"/>
  <c r="L23"/>
  <c r="H23"/>
  <c r="M23" s="1"/>
  <c r="N23" s="1"/>
  <c r="L22"/>
  <c r="H22"/>
  <c r="M22" s="1"/>
  <c r="N22" s="1"/>
  <c r="L62"/>
  <c r="H62"/>
  <c r="M62" s="1"/>
  <c r="N62" s="1"/>
  <c r="L61"/>
  <c r="H61"/>
  <c r="M61" s="1"/>
  <c r="N61" s="1"/>
  <c r="L60"/>
  <c r="H60"/>
  <c r="M60" s="1"/>
  <c r="N60" s="1"/>
  <c r="L59"/>
  <c r="H59"/>
  <c r="M59" s="1"/>
  <c r="N59" s="1"/>
  <c r="L58"/>
  <c r="H58"/>
  <c r="M58" s="1"/>
  <c r="N58" s="1"/>
  <c r="L57"/>
  <c r="H57"/>
  <c r="M57" s="1"/>
  <c r="N57" s="1"/>
  <c r="N56" s="1"/>
  <c r="N21" l="1"/>
  <c r="M69"/>
  <c r="M8"/>
  <c r="N8" s="1"/>
  <c r="M9"/>
  <c r="N9" s="1"/>
  <c r="M10"/>
  <c r="N10" s="1"/>
  <c r="M11"/>
  <c r="N11" s="1"/>
  <c r="M12"/>
  <c r="N12" s="1"/>
  <c r="M13"/>
  <c r="N13" s="1"/>
  <c r="M15"/>
  <c r="N15" s="1"/>
  <c r="M16"/>
  <c r="N16" s="1"/>
  <c r="M17"/>
  <c r="N17" s="1"/>
  <c r="M18"/>
  <c r="N18" s="1"/>
  <c r="M19"/>
  <c r="N19" s="1"/>
  <c r="M20"/>
  <c r="N20" s="1"/>
  <c r="M43"/>
  <c r="N43" s="1"/>
  <c r="M44"/>
  <c r="N44" s="1"/>
  <c r="M45"/>
  <c r="N45" s="1"/>
  <c r="M46"/>
  <c r="N46" s="1"/>
  <c r="M47"/>
  <c r="N47" s="1"/>
  <c r="M48"/>
  <c r="N48" s="1"/>
  <c r="M36"/>
  <c r="N36" s="1"/>
  <c r="M37"/>
  <c r="N37" s="1"/>
  <c r="M38"/>
  <c r="N38" s="1"/>
  <c r="M39"/>
  <c r="N39" s="1"/>
  <c r="M40"/>
  <c r="N40" s="1"/>
  <c r="M41"/>
  <c r="N41" s="1"/>
  <c r="M29"/>
  <c r="N29" s="1"/>
  <c r="M30"/>
  <c r="N30" s="1"/>
  <c r="M31"/>
  <c r="N31" s="1"/>
  <c r="M32"/>
  <c r="N32" s="1"/>
  <c r="M33"/>
  <c r="N33" s="1"/>
  <c r="M34"/>
  <c r="N34" s="1"/>
  <c r="M50"/>
  <c r="N50" s="1"/>
  <c r="M51"/>
  <c r="N51" s="1"/>
  <c r="M52"/>
  <c r="N52" s="1"/>
  <c r="M53"/>
  <c r="N53" s="1"/>
  <c r="M54"/>
  <c r="N54" s="1"/>
  <c r="M55"/>
  <c r="N55" s="1"/>
  <c r="N28" l="1"/>
  <c r="N49"/>
  <c r="N35"/>
  <c r="N42"/>
  <c r="N14"/>
  <c r="N7"/>
  <c r="O7" l="1"/>
  <c r="O21"/>
  <c r="O63"/>
  <c r="O56"/>
  <c r="O42"/>
  <c r="O49"/>
  <c r="O14"/>
  <c r="O35"/>
  <c r="O28"/>
</calcChain>
</file>

<file path=xl/sharedStrings.xml><?xml version="1.0" encoding="utf-8"?>
<sst xmlns="http://schemas.openxmlformats.org/spreadsheetml/2006/main" count="105" uniqueCount="100">
  <si>
    <t>Termín: 27. 10. 2018</t>
  </si>
  <si>
    <t xml:space="preserve">    Český svaz vzpírání</t>
  </si>
  <si>
    <t>Místo konání: Plzeň</t>
  </si>
  <si>
    <t>Těl.hm.</t>
  </si>
  <si>
    <t>Jméno</t>
  </si>
  <si>
    <t>Ročník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</si>
  <si>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</si>
  <si>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</si>
  <si>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</si>
  <si>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</si>
  <si>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</si>
  <si>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</si>
  <si>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</si>
  <si>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</si>
  <si>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</si>
  <si>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</si>
  <si>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Babíček Antonín</t>
  </si>
  <si>
    <t>Šihovec Martin</t>
  </si>
  <si>
    <t>Holoubek Pavel</t>
  </si>
  <si>
    <t>Polhoš Marek</t>
  </si>
  <si>
    <t>Klímek Vlastimír ml.</t>
  </si>
  <si>
    <t>Vedral Pavel</t>
  </si>
  <si>
    <t>LOKOMOTIVA CHEB</t>
  </si>
  <si>
    <t>Pastorek Stanislav</t>
  </si>
  <si>
    <t>Vrbka Zdeněk</t>
  </si>
  <si>
    <t>Králík Josef</t>
  </si>
  <si>
    <t>Lazur Michal</t>
  </si>
  <si>
    <t>Rybák Eduard</t>
  </si>
  <si>
    <t>Dunka Tomáš</t>
  </si>
  <si>
    <t>TJ NOVÁ ROLE</t>
  </si>
  <si>
    <t>Vacura Zbyněk</t>
  </si>
  <si>
    <t>Chvojka Antonín</t>
  </si>
  <si>
    <t>Doležal Lubomír</t>
  </si>
  <si>
    <t>Nagy Josef</t>
  </si>
  <si>
    <t>Valdman Jakub</t>
  </si>
  <si>
    <t>Podšer Miloš</t>
  </si>
  <si>
    <t xml:space="preserve">Fiala Jan </t>
  </si>
  <si>
    <t>Rybáček Jakub</t>
  </si>
  <si>
    <t>Švenda Tomáš</t>
  </si>
  <si>
    <t>Hajšman Jan</t>
  </si>
  <si>
    <t>Červený Martin</t>
  </si>
  <si>
    <t>Rybáček Michal</t>
  </si>
  <si>
    <t>BOHEMIANS PRAHA B</t>
  </si>
  <si>
    <t>Štěpán Tadeáš</t>
  </si>
  <si>
    <t>Valenta Pavel</t>
  </si>
  <si>
    <t>Dynibyl Antonín</t>
  </si>
  <si>
    <t>Zaspal Lukáš</t>
  </si>
  <si>
    <t>Kolář Petr</t>
  </si>
  <si>
    <t>Vesecký Milan</t>
  </si>
  <si>
    <t>START PLZEŇ B</t>
  </si>
  <si>
    <t>Váňa Jaroslav</t>
  </si>
  <si>
    <t>Kuba Ondřej</t>
  </si>
  <si>
    <t>Kupka Jindřich</t>
  </si>
  <si>
    <t>Procházka Tomáš</t>
  </si>
  <si>
    <t>Braun Radek</t>
  </si>
  <si>
    <t>VZPÍRÁNÍ BRANDÝS NAD LABEM</t>
  </si>
  <si>
    <t>Mencl Vladimír</t>
  </si>
  <si>
    <t>Šimonek Jakub</t>
  </si>
  <si>
    <t>Štefl Lukáš</t>
  </si>
  <si>
    <t>Balouch Filip</t>
  </si>
  <si>
    <t>Markalous Lukáš</t>
  </si>
  <si>
    <t>Holub Jiří</t>
  </si>
  <si>
    <t>TJ BANÍK MEZIBOŘÍ</t>
  </si>
  <si>
    <t>Nagy Kamil</t>
  </si>
  <si>
    <t>Háva Radim</t>
  </si>
  <si>
    <t>Herink Tomáš</t>
  </si>
  <si>
    <t>Jaroš Vladimír</t>
  </si>
  <si>
    <t>Ladman Radek</t>
  </si>
  <si>
    <t>Kovač Dušan</t>
  </si>
  <si>
    <t>ROTAS ROTAVA</t>
  </si>
  <si>
    <t>Šperňák Antonín</t>
  </si>
  <si>
    <t>Vanini Karel</t>
  </si>
  <si>
    <t>Hrubý Patrik</t>
  </si>
  <si>
    <t>Ševčík Svatobor</t>
  </si>
  <si>
    <t>Karpíšek  Jakub</t>
  </si>
  <si>
    <t>Šedlbauer  Jan</t>
  </si>
  <si>
    <t>Vrchní rozhodčí:  Jílek Jaromír</t>
  </si>
  <si>
    <t>Rozhodčí: Vodička, Váňa, Kocur, Kocurová, Kubová, Háva, Brodský, Palička</t>
  </si>
  <si>
    <t>Zápis: Kocur, Háva</t>
  </si>
  <si>
    <t>3. kolo III. ligy mužů - sk. A</t>
  </si>
  <si>
    <t>TJ BANÍK SOKOLOV B</t>
  </si>
  <si>
    <t>SLAVOJ PLZEŇ 1899 B</t>
  </si>
  <si>
    <t>Celkově po 3 kolech:</t>
  </si>
  <si>
    <t>Start Plzeň B</t>
  </si>
  <si>
    <t>18b.</t>
  </si>
  <si>
    <t>TJ Nová Role</t>
  </si>
  <si>
    <t>19b.</t>
  </si>
  <si>
    <t>21b.</t>
  </si>
  <si>
    <t>TJ L. Cheb</t>
  </si>
  <si>
    <t>TJ B. Meziboří</t>
  </si>
  <si>
    <t>27b.</t>
  </si>
  <si>
    <t>30b.</t>
  </si>
  <si>
    <t>Brandýs nad Labem</t>
  </si>
  <si>
    <t>33b.</t>
  </si>
  <si>
    <t>Bohemians B</t>
  </si>
  <si>
    <t>Slavoj Plzeň B</t>
  </si>
  <si>
    <t>34b.</t>
  </si>
  <si>
    <t>B. Sokolov B</t>
  </si>
  <si>
    <t>35b.</t>
  </si>
  <si>
    <t>R. Rotava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</si>
</sst>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0"/>
  </numFmts>
  <fonts count="6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hair">
        <color auto="1"/>
      </bottom>
      <diagonal/>
    </border>
    <border>
      <left style="medium">
        <color indexed="8"/>
      </left>
      <right/>
      <top style="hair">
        <color auto="1"/>
      </top>
      <bottom style="hair">
        <color auto="1"/>
      </bottom>
      <diagonal/>
    </border>
    <border>
      <left style="medium">
        <color indexed="8"/>
      </left>
      <right/>
      <top style="hair">
        <color auto="1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93">
    <xf numFmtId="0" fontId="0" fillId="0" borderId="0" xfId="0"/>
    <xf numFmtId="0" fontId="5" fillId="0" borderId="0" xfId="1"/>
    <xf numFmtId="164" fontId="5" fillId="0" borderId="0" xfId="1" applyNumberFormat="1"/>
    <xf numFmtId="0" fontId="1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164" fontId="5" fillId="0" borderId="2" xfId="1" applyNumberFormat="1" applyBorder="1"/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9" xfId="1" applyFont="1" applyBorder="1" applyAlignment="1">
      <alignment horizontal="center" vertical="center"/>
    </xf>
    <xf numFmtId="164" fontId="5" fillId="0" borderId="7" xfId="1" applyNumberFormat="1" applyBorder="1"/>
    <xf numFmtId="165" fontId="3" fillId="2" borderId="4" xfId="1" applyNumberFormat="1" applyFont="1" applyFill="1" applyBorder="1" applyAlignment="1">
      <alignment horizontal="right"/>
    </xf>
    <xf numFmtId="0" fontId="1" fillId="2" borderId="4" xfId="1" applyFont="1" applyFill="1" applyBorder="1" applyAlignment="1">
      <alignment horizontal="center"/>
    </xf>
    <xf numFmtId="2" fontId="4" fillId="0" borderId="10" xfId="1" applyNumberFormat="1" applyFont="1" applyBorder="1" applyAlignment="1">
      <alignment horizontal="right"/>
    </xf>
    <xf numFmtId="0" fontId="4" fillId="0" borderId="11" xfId="1" applyFont="1" applyBorder="1" applyAlignment="1">
      <alignment horizontal="left"/>
    </xf>
    <xf numFmtId="0" fontId="4" fillId="0" borderId="12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" fontId="4" fillId="3" borderId="13" xfId="1" applyNumberFormat="1" applyFont="1" applyFill="1" applyBorder="1" applyAlignment="1">
      <alignment horizontal="center"/>
    </xf>
    <xf numFmtId="1" fontId="4" fillId="3" borderId="11" xfId="1" applyNumberFormat="1" applyFont="1" applyFill="1" applyBorder="1" applyAlignment="1">
      <alignment horizontal="center"/>
    </xf>
    <xf numFmtId="1" fontId="3" fillId="0" borderId="11" xfId="1" applyNumberFormat="1" applyFont="1" applyBorder="1" applyAlignment="1">
      <alignment horizontal="center"/>
    </xf>
    <xf numFmtId="1" fontId="3" fillId="0" borderId="13" xfId="1" applyNumberFormat="1" applyFont="1" applyBorder="1" applyAlignment="1">
      <alignment horizontal="center"/>
    </xf>
    <xf numFmtId="165" fontId="4" fillId="0" borderId="11" xfId="1" applyNumberFormat="1" applyFont="1" applyBorder="1" applyAlignment="1">
      <alignment horizontal="right"/>
    </xf>
    <xf numFmtId="2" fontId="4" fillId="0" borderId="14" xfId="1" applyNumberFormat="1" applyFont="1" applyBorder="1" applyAlignment="1">
      <alignment horizontal="right"/>
    </xf>
    <xf numFmtId="0" fontId="4" fillId="0" borderId="15" xfId="1" applyFont="1" applyBorder="1" applyAlignment="1">
      <alignment horizontal="left"/>
    </xf>
    <xf numFmtId="0" fontId="4" fillId="0" borderId="15" xfId="1" applyFont="1" applyBorder="1" applyAlignment="1">
      <alignment horizontal="center"/>
    </xf>
    <xf numFmtId="1" fontId="4" fillId="3" borderId="16" xfId="1" applyNumberFormat="1" applyFont="1" applyFill="1" applyBorder="1" applyAlignment="1">
      <alignment horizontal="center"/>
    </xf>
    <xf numFmtId="1" fontId="4" fillId="3" borderId="15" xfId="1" applyNumberFormat="1" applyFont="1" applyFill="1" applyBorder="1" applyAlignment="1">
      <alignment horizontal="center"/>
    </xf>
    <xf numFmtId="1" fontId="3" fillId="0" borderId="15" xfId="1" applyNumberFormat="1" applyFont="1" applyBorder="1" applyAlignment="1">
      <alignment horizontal="center"/>
    </xf>
    <xf numFmtId="1" fontId="3" fillId="0" borderId="16" xfId="1" applyNumberFormat="1" applyFont="1" applyBorder="1" applyAlignment="1">
      <alignment horizontal="center"/>
    </xf>
    <xf numFmtId="165" fontId="4" fillId="0" borderId="15" xfId="1" applyNumberFormat="1" applyFont="1" applyBorder="1" applyAlignment="1">
      <alignment horizontal="right"/>
    </xf>
    <xf numFmtId="0" fontId="3" fillId="0" borderId="15" xfId="1" applyFont="1" applyBorder="1" applyAlignment="1">
      <alignment horizontal="center"/>
    </xf>
    <xf numFmtId="1" fontId="4" fillId="0" borderId="15" xfId="1" applyNumberFormat="1" applyFont="1" applyBorder="1" applyAlignment="1">
      <alignment horizontal="center"/>
    </xf>
    <xf numFmtId="1" fontId="4" fillId="0" borderId="16" xfId="1" applyNumberFormat="1" applyFont="1" applyBorder="1" applyAlignment="1">
      <alignment horizontal="center"/>
    </xf>
    <xf numFmtId="2" fontId="4" fillId="0" borderId="17" xfId="1" applyNumberFormat="1" applyFont="1" applyBorder="1" applyAlignment="1">
      <alignment horizontal="right"/>
    </xf>
    <xf numFmtId="0" fontId="4" fillId="0" borderId="18" xfId="1" applyFont="1" applyBorder="1" applyAlignment="1">
      <alignment horizontal="left"/>
    </xf>
    <xf numFmtId="0" fontId="4" fillId="0" borderId="19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1" fontId="4" fillId="0" borderId="20" xfId="1" applyNumberFormat="1" applyFont="1" applyBorder="1" applyAlignment="1">
      <alignment horizontal="center"/>
    </xf>
    <xf numFmtId="1" fontId="4" fillId="0" borderId="21" xfId="1" applyNumberFormat="1" applyFont="1" applyBorder="1" applyAlignment="1">
      <alignment horizontal="center"/>
    </xf>
    <xf numFmtId="1" fontId="4" fillId="0" borderId="18" xfId="1" applyNumberFormat="1" applyFont="1" applyBorder="1" applyAlignment="1">
      <alignment horizontal="center"/>
    </xf>
    <xf numFmtId="1" fontId="3" fillId="0" borderId="18" xfId="1" applyNumberFormat="1" applyFont="1" applyBorder="1" applyAlignment="1">
      <alignment horizontal="center"/>
    </xf>
    <xf numFmtId="1" fontId="3" fillId="0" borderId="20" xfId="1" applyNumberFormat="1" applyFont="1" applyBorder="1" applyAlignment="1">
      <alignment horizontal="center"/>
    </xf>
    <xf numFmtId="2" fontId="4" fillId="0" borderId="22" xfId="1" applyNumberFormat="1" applyFont="1" applyBorder="1" applyAlignment="1">
      <alignment horizontal="right"/>
    </xf>
    <xf numFmtId="0" fontId="4" fillId="0" borderId="19" xfId="1" applyFont="1" applyBorder="1" applyAlignment="1">
      <alignment horizontal="left"/>
    </xf>
    <xf numFmtId="1" fontId="4" fillId="0" borderId="23" xfId="1" applyNumberFormat="1" applyFont="1" applyBorder="1" applyAlignment="1">
      <alignment horizontal="center"/>
    </xf>
    <xf numFmtId="1" fontId="4" fillId="0" borderId="19" xfId="1" applyNumberFormat="1" applyFont="1" applyBorder="1" applyAlignment="1">
      <alignment horizontal="center"/>
    </xf>
    <xf numFmtId="1" fontId="3" fillId="0" borderId="19" xfId="1" applyNumberFormat="1" applyFont="1" applyBorder="1" applyAlignment="1">
      <alignment horizontal="center"/>
    </xf>
    <xf numFmtId="1" fontId="4" fillId="3" borderId="23" xfId="1" applyNumberFormat="1" applyFont="1" applyFill="1" applyBorder="1" applyAlignment="1">
      <alignment horizontal="center"/>
    </xf>
    <xf numFmtId="1" fontId="3" fillId="0" borderId="23" xfId="1" applyNumberFormat="1" applyFont="1" applyBorder="1" applyAlignment="1">
      <alignment horizontal="center"/>
    </xf>
    <xf numFmtId="1" fontId="3" fillId="0" borderId="24" xfId="1" applyNumberFormat="1" applyFont="1" applyBorder="1" applyAlignment="1">
      <alignment horizontal="center"/>
    </xf>
    <xf numFmtId="165" fontId="4" fillId="0" borderId="19" xfId="1" applyNumberFormat="1" applyFont="1" applyBorder="1" applyAlignment="1">
      <alignment horizontal="right"/>
    </xf>
    <xf numFmtId="1" fontId="4" fillId="3" borderId="10" xfId="1" applyNumberFormat="1" applyFont="1" applyFill="1" applyBorder="1" applyAlignment="1">
      <alignment horizontal="center"/>
    </xf>
    <xf numFmtId="1" fontId="4" fillId="3" borderId="14" xfId="1" applyNumberFormat="1" applyFont="1" applyFill="1" applyBorder="1" applyAlignment="1">
      <alignment horizontal="center"/>
    </xf>
    <xf numFmtId="1" fontId="4" fillId="0" borderId="14" xfId="1" applyNumberFormat="1" applyFont="1" applyBorder="1" applyAlignment="1">
      <alignment horizontal="center"/>
    </xf>
    <xf numFmtId="1" fontId="4" fillId="0" borderId="22" xfId="1" applyNumberFormat="1" applyFont="1" applyBorder="1" applyAlignment="1">
      <alignment horizontal="center"/>
    </xf>
    <xf numFmtId="165" fontId="4" fillId="0" borderId="25" xfId="1" applyNumberFormat="1" applyFont="1" applyBorder="1" applyAlignment="1">
      <alignment horizontal="right"/>
    </xf>
    <xf numFmtId="1" fontId="4" fillId="3" borderId="12" xfId="1" applyNumberFormat="1" applyFont="1" applyFill="1" applyBorder="1" applyAlignment="1">
      <alignment horizontal="center"/>
    </xf>
    <xf numFmtId="1" fontId="4" fillId="0" borderId="27" xfId="1" applyNumberFormat="1" applyFont="1" applyBorder="1" applyAlignment="1">
      <alignment horizontal="center"/>
    </xf>
    <xf numFmtId="0" fontId="5" fillId="0" borderId="0" xfId="1" applyBorder="1"/>
    <xf numFmtId="1" fontId="4" fillId="3" borderId="28" xfId="1" applyNumberFormat="1" applyFont="1" applyFill="1" applyBorder="1" applyAlignment="1">
      <alignment horizontal="center"/>
    </xf>
    <xf numFmtId="1" fontId="4" fillId="3" borderId="29" xfId="1" applyNumberFormat="1" applyFont="1" applyFill="1" applyBorder="1" applyAlignment="1">
      <alignment horizontal="center"/>
    </xf>
    <xf numFmtId="1" fontId="4" fillId="0" borderId="29" xfId="1" applyNumberFormat="1" applyFont="1" applyBorder="1" applyAlignment="1">
      <alignment horizontal="center"/>
    </xf>
    <xf numFmtId="1" fontId="4" fillId="0" borderId="30" xfId="1" applyNumberFormat="1" applyFont="1" applyBorder="1" applyAlignment="1">
      <alignment horizontal="center"/>
    </xf>
    <xf numFmtId="0" fontId="0" fillId="0" borderId="0" xfId="1" applyFont="1"/>
    <xf numFmtId="0" fontId="0" fillId="0" borderId="0" xfId="1" applyFont="1" applyAlignment="1">
      <alignment horizontal="center"/>
    </xf>
    <xf numFmtId="165" fontId="5" fillId="0" borderId="0" xfId="1" applyNumberFormat="1"/>
    <xf numFmtId="0" fontId="0" fillId="0" borderId="2" xfId="1" applyFont="1" applyBorder="1" applyAlignment="1">
      <alignment horizontal="left"/>
    </xf>
    <xf numFmtId="0" fontId="0" fillId="0" borderId="26" xfId="1" applyFont="1" applyBorder="1" applyAlignment="1">
      <alignment horizontal="left"/>
    </xf>
    <xf numFmtId="0" fontId="5" fillId="0" borderId="26" xfId="1" applyBorder="1" applyAlignment="1">
      <alignment horizontal="left"/>
    </xf>
    <xf numFmtId="0" fontId="0" fillId="0" borderId="7" xfId="1" applyFont="1" applyBorder="1" applyAlignment="1"/>
    <xf numFmtId="2" fontId="3" fillId="2" borderId="4" xfId="1" applyNumberFormat="1" applyFont="1" applyFill="1" applyBorder="1" applyAlignment="1">
      <alignment horizontal="center"/>
    </xf>
    <xf numFmtId="0" fontId="1" fillId="3" borderId="4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1" xfId="1" applyBorder="1" applyAlignment="1">
      <alignment horizontal="center"/>
    </xf>
    <xf numFmtId="0" fontId="1" fillId="0" borderId="0" xfId="1" applyFont="1"/>
    <xf numFmtId="1" fontId="3" fillId="0" borderId="31" xfId="1" applyNumberFormat="1" applyFont="1" applyBorder="1" applyAlignment="1">
      <alignment horizontal="center"/>
    </xf>
    <xf numFmtId="165" fontId="4" fillId="0" borderId="18" xfId="1" applyNumberFormat="1" applyFont="1" applyBorder="1" applyAlignment="1">
      <alignment horizontal="right"/>
    </xf>
    <xf numFmtId="0" fontId="1" fillId="3" borderId="2" xfId="1" applyFont="1" applyFill="1" applyBorder="1" applyAlignment="1">
      <alignment horizontal="center"/>
    </xf>
    <xf numFmtId="2" fontId="4" fillId="0" borderId="3" xfId="1" applyNumberFormat="1" applyFont="1" applyBorder="1" applyAlignment="1">
      <alignment horizontal="right"/>
    </xf>
    <xf numFmtId="0" fontId="4" fillId="0" borderId="32" xfId="1" applyFont="1" applyBorder="1" applyAlignment="1">
      <alignment horizontal="left"/>
    </xf>
    <xf numFmtId="0" fontId="4" fillId="0" borderId="32" xfId="1" applyFont="1" applyBorder="1" applyAlignment="1">
      <alignment horizontal="center"/>
    </xf>
    <xf numFmtId="1" fontId="4" fillId="0" borderId="32" xfId="1" applyNumberFormat="1" applyFont="1" applyBorder="1" applyAlignment="1">
      <alignment horizontal="center"/>
    </xf>
    <xf numFmtId="1" fontId="3" fillId="0" borderId="32" xfId="1" applyNumberFormat="1" applyFont="1" applyBorder="1" applyAlignment="1">
      <alignment horizontal="center"/>
    </xf>
    <xf numFmtId="0" fontId="1" fillId="3" borderId="32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2"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topLeftCell="A7" zoomScaleNormal="100" workbookViewId="0">
      <selection activeCell="R55" sqref="R55"/>
    </sheetView>
  </sheetViews>
  <sheetFormatPr defaultColWidth="8.7109375" defaultRowHeight="12.75"/>
  <cols>
    <col min="1" max="1" width="7.28515625" style="1" customWidth="1"/>
    <col min="2" max="2" width="19.140625" style="1" customWidth="1"/>
    <col min="3" max="3" width="8.7109375" style="1"/>
    <col min="4" max="4" width="0" style="1" hidden="1" customWidth="1"/>
    <col min="5" max="7" width="7" style="1" customWidth="1"/>
    <col min="8" max="8" width="6.42578125" style="1" customWidth="1"/>
    <col min="9" max="11" width="7" style="1" customWidth="1"/>
    <col min="12" max="12" width="6.42578125" style="1" customWidth="1"/>
    <col min="13" max="13" width="8" style="1" customWidth="1"/>
    <col min="14" max="14" width="11.7109375" style="1" customWidth="1"/>
    <col min="15" max="15" width="4.140625" style="2" customWidth="1"/>
    <col min="16" max="18" width="8.7109375" style="1"/>
    <col min="19" max="19" width="9.5703125" style="1" bestFit="1" customWidth="1"/>
    <col min="20" max="16384" width="8.7109375" style="1"/>
  </cols>
  <sheetData>
    <row r="1" spans="1:20" ht="23.25" customHeight="1">
      <c r="A1" s="79" t="s">
        <v>0</v>
      </c>
      <c r="B1" s="79"/>
      <c r="C1" s="80" t="s">
        <v>1</v>
      </c>
      <c r="D1" s="80"/>
      <c r="E1" s="80"/>
      <c r="F1" s="80"/>
      <c r="G1" s="80"/>
      <c r="H1" s="80"/>
      <c r="I1" s="80"/>
      <c r="J1" s="80"/>
      <c r="K1" s="80"/>
      <c r="L1" s="80" t="s">
        <v>2</v>
      </c>
      <c r="M1" s="80"/>
      <c r="N1" s="80"/>
      <c r="O1" s="80"/>
    </row>
    <row r="2" spans="1:20" ht="15" customHeight="1">
      <c r="A2" s="81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20" ht="15.7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20" ht="11.25" customHeight="1" thickBo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20" ht="13.5" thickBot="1">
      <c r="A5" s="3" t="s">
        <v>3</v>
      </c>
      <c r="B5" s="4" t="s">
        <v>4</v>
      </c>
      <c r="C5" s="3" t="s">
        <v>5</v>
      </c>
      <c r="D5" s="5" t="s">
        <v>6</v>
      </c>
      <c r="E5" s="78" t="s">
        <v>7</v>
      </c>
      <c r="F5" s="78"/>
      <c r="G5" s="78"/>
      <c r="H5" s="78"/>
      <c r="I5" s="78" t="s">
        <v>8</v>
      </c>
      <c r="J5" s="78"/>
      <c r="K5" s="78"/>
      <c r="L5" s="78"/>
      <c r="M5" s="7" t="s">
        <v>9</v>
      </c>
      <c r="N5" s="4" t="s">
        <v>10</v>
      </c>
      <c r="O5" s="8"/>
    </row>
    <row r="6" spans="1:20" ht="13.5" thickBot="1">
      <c r="A6" s="9"/>
      <c r="B6" s="10"/>
      <c r="C6" s="11" t="s">
        <v>11</v>
      </c>
      <c r="D6" s="10"/>
      <c r="E6" s="12" t="s">
        <v>12</v>
      </c>
      <c r="F6" s="6" t="s">
        <v>13</v>
      </c>
      <c r="G6" s="13" t="s">
        <v>14</v>
      </c>
      <c r="H6" s="6" t="s">
        <v>15</v>
      </c>
      <c r="I6" s="13" t="s">
        <v>12</v>
      </c>
      <c r="J6" s="6" t="s">
        <v>13</v>
      </c>
      <c r="K6" s="13" t="s">
        <v>14</v>
      </c>
      <c r="L6" s="6" t="s">
        <v>15</v>
      </c>
      <c r="M6" s="14"/>
      <c r="N6" s="10"/>
      <c r="O6" s="15"/>
      <c r="Q6" s="83" t="s">
        <v>82</v>
      </c>
    </row>
    <row r="7" spans="1:20" ht="13.5" thickBot="1">
      <c r="A7" s="75" t="s">
        <v>62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16">
        <f>SUM(N8:N13)-MIN(N8:N13)</f>
        <v>1242.5747999999999</v>
      </c>
      <c r="O7" s="17">
        <f>RANK(N7,($N$7,$N$14,$N$21,$N$28,$N$35,$N$42,$N$49,$N$56,$N$63))</f>
        <v>1</v>
      </c>
      <c r="Q7" s="68" t="s">
        <v>99</v>
      </c>
      <c r="S7" s="70">
        <v>3674.6134999999999</v>
      </c>
      <c r="T7" s="69" t="s">
        <v>98</v>
      </c>
    </row>
    <row r="8" spans="1:20" ht="13.5" thickBot="1">
      <c r="A8" s="18">
        <v>114.6</v>
      </c>
      <c r="B8" s="19" t="s">
        <v>63</v>
      </c>
      <c r="C8" s="20">
        <v>1978</v>
      </c>
      <c r="D8" s="21"/>
      <c r="E8" s="56">
        <v>100</v>
      </c>
      <c r="F8" s="23">
        <v>-105</v>
      </c>
      <c r="G8" s="22">
        <v>-105</v>
      </c>
      <c r="H8" s="24">
        <f t="shared" ref="H8:H13" si="0">IF(MAX(E8:G8)&lt;0,0,MAX(E8:G8))</f>
        <v>100</v>
      </c>
      <c r="I8" s="22">
        <v>120</v>
      </c>
      <c r="J8" s="23">
        <v>125</v>
      </c>
      <c r="K8" s="22">
        <v>130</v>
      </c>
      <c r="L8" s="24">
        <f t="shared" ref="L8:L13" si="1">IF(MAX(I8:K8)&lt;0,0,MAX(I8:K8))</f>
        <v>130</v>
      </c>
      <c r="M8" s="25">
        <f t="shared" ref="M8:M13" si="2">SUM(H8,L8)</f>
        <v>230</v>
      </c>
      <c r="N8" s="26">
        <f t="shared" ref="N8:N13" si="3">IF(ISNUMBER(A8), (IF(175.508&lt; A8,M8, TRUNC(10^(0.75194503*((LOG((A8/175.508)/LOG(10))*(LOG((A8/175.508)/LOG(10)))))),4)*M8)), 0)</f>
        <v>244.053</v>
      </c>
      <c r="O8" s="76"/>
      <c r="Q8" s="68" t="s">
        <v>97</v>
      </c>
      <c r="S8" s="70">
        <v>3672.5785000000001</v>
      </c>
      <c r="T8" s="69" t="s">
        <v>98</v>
      </c>
    </row>
    <row r="9" spans="1:20" ht="13.5" thickBot="1">
      <c r="A9" s="27">
        <v>115.2</v>
      </c>
      <c r="B9" s="28" t="s">
        <v>64</v>
      </c>
      <c r="C9" s="29">
        <v>1992</v>
      </c>
      <c r="D9" s="29"/>
      <c r="E9" s="57">
        <v>80</v>
      </c>
      <c r="F9" s="31">
        <v>85</v>
      </c>
      <c r="G9" s="30">
        <v>92</v>
      </c>
      <c r="H9" s="32">
        <f t="shared" si="0"/>
        <v>92</v>
      </c>
      <c r="I9" s="30">
        <v>110</v>
      </c>
      <c r="J9" s="31">
        <v>118</v>
      </c>
      <c r="K9" s="30">
        <v>-123</v>
      </c>
      <c r="L9" s="32">
        <f t="shared" si="1"/>
        <v>118</v>
      </c>
      <c r="M9" s="33">
        <f t="shared" si="2"/>
        <v>210</v>
      </c>
      <c r="N9" s="34">
        <f t="shared" si="3"/>
        <v>222.49500000000003</v>
      </c>
      <c r="O9" s="76"/>
      <c r="Q9" s="68" t="s">
        <v>94</v>
      </c>
      <c r="S9" s="70">
        <v>3652.8357999999998</v>
      </c>
      <c r="T9" s="69" t="s">
        <v>96</v>
      </c>
    </row>
    <row r="10" spans="1:20" ht="13.5" thickBot="1">
      <c r="A10" s="27">
        <v>97.5</v>
      </c>
      <c r="B10" s="28" t="s">
        <v>65</v>
      </c>
      <c r="C10" s="29">
        <v>1975</v>
      </c>
      <c r="D10" s="35"/>
      <c r="E10" s="57">
        <v>-70</v>
      </c>
      <c r="F10" s="31">
        <v>70</v>
      </c>
      <c r="G10" s="30">
        <v>75</v>
      </c>
      <c r="H10" s="32">
        <f t="shared" si="0"/>
        <v>75</v>
      </c>
      <c r="I10" s="30">
        <v>90</v>
      </c>
      <c r="J10" s="36">
        <v>95</v>
      </c>
      <c r="K10" s="37">
        <v>-100</v>
      </c>
      <c r="L10" s="32">
        <f t="shared" si="1"/>
        <v>95</v>
      </c>
      <c r="M10" s="33">
        <f t="shared" si="2"/>
        <v>170</v>
      </c>
      <c r="N10" s="34">
        <f t="shared" si="3"/>
        <v>190.298</v>
      </c>
      <c r="O10" s="76"/>
      <c r="Q10" s="68" t="s">
        <v>92</v>
      </c>
      <c r="S10" s="70">
        <v>3647.4135000000001</v>
      </c>
      <c r="T10" s="69" t="s">
        <v>93</v>
      </c>
    </row>
    <row r="11" spans="1:20" ht="13.5" thickBot="1">
      <c r="A11" s="27">
        <v>116.9</v>
      </c>
      <c r="B11" s="28" t="s">
        <v>66</v>
      </c>
      <c r="C11" s="29">
        <v>1979</v>
      </c>
      <c r="D11" s="29"/>
      <c r="E11" s="57">
        <v>80</v>
      </c>
      <c r="F11" s="31">
        <v>85</v>
      </c>
      <c r="G11" s="30">
        <v>89</v>
      </c>
      <c r="H11" s="32">
        <f t="shared" si="0"/>
        <v>89</v>
      </c>
      <c r="I11" s="30">
        <v>105</v>
      </c>
      <c r="J11" s="36">
        <v>109</v>
      </c>
      <c r="K11" s="30">
        <v>-113</v>
      </c>
      <c r="L11" s="32">
        <f t="shared" si="1"/>
        <v>109</v>
      </c>
      <c r="M11" s="33">
        <f t="shared" si="2"/>
        <v>198</v>
      </c>
      <c r="N11" s="34">
        <f t="shared" si="3"/>
        <v>208.96919999999997</v>
      </c>
      <c r="O11" s="76"/>
      <c r="Q11" s="68" t="s">
        <v>89</v>
      </c>
      <c r="S11" s="70">
        <v>3516.1886</v>
      </c>
      <c r="T11" s="69" t="s">
        <v>91</v>
      </c>
    </row>
    <row r="12" spans="1:20" ht="13.5" thickBot="1">
      <c r="A12" s="27">
        <v>93.5</v>
      </c>
      <c r="B12" s="28" t="s">
        <v>67</v>
      </c>
      <c r="C12" s="29">
        <v>1987</v>
      </c>
      <c r="D12" s="35"/>
      <c r="E12" s="58">
        <v>100</v>
      </c>
      <c r="F12" s="36">
        <v>105</v>
      </c>
      <c r="G12" s="37">
        <v>-110</v>
      </c>
      <c r="H12" s="32">
        <f t="shared" si="0"/>
        <v>105</v>
      </c>
      <c r="I12" s="37">
        <v>138</v>
      </c>
      <c r="J12" s="36">
        <v>-145</v>
      </c>
      <c r="K12" s="37">
        <v>0</v>
      </c>
      <c r="L12" s="32">
        <f t="shared" si="1"/>
        <v>138</v>
      </c>
      <c r="M12" s="33">
        <f t="shared" si="2"/>
        <v>243</v>
      </c>
      <c r="N12" s="34">
        <f t="shared" si="3"/>
        <v>276.58260000000001</v>
      </c>
      <c r="O12" s="76"/>
      <c r="Q12" s="68" t="s">
        <v>88</v>
      </c>
      <c r="S12" s="70">
        <v>3422.3092000000001</v>
      </c>
      <c r="T12" s="69" t="s">
        <v>90</v>
      </c>
    </row>
    <row r="13" spans="1:20" ht="13.5" thickBot="1">
      <c r="A13" s="47">
        <v>89.1</v>
      </c>
      <c r="B13" s="48" t="s">
        <v>68</v>
      </c>
      <c r="C13" s="40">
        <v>1983</v>
      </c>
      <c r="D13" s="40"/>
      <c r="E13" s="59">
        <v>100</v>
      </c>
      <c r="F13" s="50">
        <v>105</v>
      </c>
      <c r="G13" s="49">
        <v>110</v>
      </c>
      <c r="H13" s="51">
        <f t="shared" si="0"/>
        <v>110</v>
      </c>
      <c r="I13" s="49">
        <v>130</v>
      </c>
      <c r="J13" s="50">
        <v>135</v>
      </c>
      <c r="K13" s="49">
        <v>140</v>
      </c>
      <c r="L13" s="51">
        <f t="shared" si="1"/>
        <v>140</v>
      </c>
      <c r="M13" s="54">
        <f t="shared" si="2"/>
        <v>250</v>
      </c>
      <c r="N13" s="55">
        <f t="shared" si="3"/>
        <v>290.47499999999997</v>
      </c>
      <c r="O13" s="76"/>
      <c r="Q13" s="68" t="s">
        <v>95</v>
      </c>
      <c r="S13" s="70">
        <v>3171.7903000000001</v>
      </c>
      <c r="T13" s="69" t="s">
        <v>87</v>
      </c>
    </row>
    <row r="14" spans="1:20" ht="13.5" thickBot="1">
      <c r="A14" s="75" t="s">
        <v>80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16">
        <f>SUM(N15:N20)-MIN(N15:N20)</f>
        <v>1235.9432999999999</v>
      </c>
      <c r="O14" s="17">
        <f>RANK(N14,($N$7,$N$14,$N$21,$N$28,$N$35,$N$42,$N$49,$N$56,$N$63))</f>
        <v>2</v>
      </c>
      <c r="Q14" s="68" t="s">
        <v>85</v>
      </c>
      <c r="S14" s="70">
        <v>3014.6887999999999</v>
      </c>
      <c r="T14" s="69" t="s">
        <v>86</v>
      </c>
    </row>
    <row r="15" spans="1:20" ht="13.5" thickBot="1">
      <c r="A15" s="18">
        <v>89.3</v>
      </c>
      <c r="B15" s="19" t="s">
        <v>16</v>
      </c>
      <c r="C15" s="20">
        <v>1993</v>
      </c>
      <c r="D15" s="21"/>
      <c r="E15" s="23">
        <v>75</v>
      </c>
      <c r="F15" s="23">
        <v>78</v>
      </c>
      <c r="G15" s="22">
        <v>-80</v>
      </c>
      <c r="H15" s="24">
        <f t="shared" ref="H15:H20" si="4">IF(MAX(E15:G15)&lt;0,0,MAX(E15:G15))</f>
        <v>78</v>
      </c>
      <c r="I15" s="22">
        <v>105</v>
      </c>
      <c r="J15" s="23">
        <v>110</v>
      </c>
      <c r="K15" s="22">
        <v>113</v>
      </c>
      <c r="L15" s="24">
        <f t="shared" ref="L15:L20" si="5">IF(MAX(I15:K15)&lt;0,0,MAX(I15:K15))</f>
        <v>113</v>
      </c>
      <c r="M15" s="25">
        <f t="shared" ref="M15:M20" si="6">SUM(H15,L15)</f>
        <v>191</v>
      </c>
      <c r="N15" s="26">
        <f t="shared" ref="N15:N20" si="7">IF(ISNUMBER(A15), (IF(175.508&lt; A15,M15, TRUNC(10^(0.75194503*((LOG((A15/175.508)/LOG(10))*(LOG((A15/175.508)/LOG(10)))))),4)*M15)), 0)</f>
        <v>221.69370000000001</v>
      </c>
      <c r="O15" s="76"/>
      <c r="Q15" s="68" t="s">
        <v>83</v>
      </c>
      <c r="S15" s="70">
        <v>3039.0994999999998</v>
      </c>
      <c r="T15" s="69" t="s">
        <v>84</v>
      </c>
    </row>
    <row r="16" spans="1:20" ht="13.5" thickBot="1">
      <c r="A16" s="27">
        <v>92.4</v>
      </c>
      <c r="B16" s="28" t="s">
        <v>17</v>
      </c>
      <c r="C16" s="29">
        <v>1981</v>
      </c>
      <c r="D16" s="29"/>
      <c r="E16" s="31">
        <v>92</v>
      </c>
      <c r="F16" s="31">
        <v>-96</v>
      </c>
      <c r="G16" s="30">
        <v>-96</v>
      </c>
      <c r="H16" s="32">
        <f t="shared" si="4"/>
        <v>92</v>
      </c>
      <c r="I16" s="30">
        <v>112</v>
      </c>
      <c r="J16" s="31">
        <v>-116</v>
      </c>
      <c r="K16" s="30">
        <v>-116</v>
      </c>
      <c r="L16" s="32">
        <f t="shared" si="5"/>
        <v>112</v>
      </c>
      <c r="M16" s="33">
        <f t="shared" si="6"/>
        <v>204</v>
      </c>
      <c r="N16" s="34">
        <f t="shared" si="7"/>
        <v>233.33519999999999</v>
      </c>
      <c r="O16" s="76"/>
    </row>
    <row r="17" spans="1:17" ht="13.5" thickBot="1">
      <c r="A17" s="27">
        <v>88.7</v>
      </c>
      <c r="B17" s="28" t="s">
        <v>18</v>
      </c>
      <c r="C17" s="29">
        <v>1977</v>
      </c>
      <c r="D17" s="35"/>
      <c r="E17" s="31">
        <v>85</v>
      </c>
      <c r="F17" s="31">
        <v>90</v>
      </c>
      <c r="G17" s="30">
        <v>-95</v>
      </c>
      <c r="H17" s="32">
        <f t="shared" si="4"/>
        <v>90</v>
      </c>
      <c r="I17" s="30">
        <v>110</v>
      </c>
      <c r="J17" s="31">
        <v>115</v>
      </c>
      <c r="K17" s="30">
        <v>-120</v>
      </c>
      <c r="L17" s="32">
        <f t="shared" si="5"/>
        <v>115</v>
      </c>
      <c r="M17" s="33">
        <f t="shared" si="6"/>
        <v>205</v>
      </c>
      <c r="N17" s="34">
        <f t="shared" si="7"/>
        <v>238.66099999999997</v>
      </c>
      <c r="O17" s="76"/>
    </row>
    <row r="18" spans="1:17" ht="13.5" thickBot="1">
      <c r="A18" s="27">
        <v>56.4</v>
      </c>
      <c r="B18" s="28" t="s">
        <v>19</v>
      </c>
      <c r="C18" s="29">
        <v>2003</v>
      </c>
      <c r="D18" s="29"/>
      <c r="E18" s="31">
        <v>77</v>
      </c>
      <c r="F18" s="31">
        <v>-81</v>
      </c>
      <c r="G18" s="30">
        <v>-81</v>
      </c>
      <c r="H18" s="32">
        <f t="shared" si="4"/>
        <v>77</v>
      </c>
      <c r="I18" s="30">
        <v>100</v>
      </c>
      <c r="J18" s="36">
        <v>-106</v>
      </c>
      <c r="K18" s="37">
        <v>-106</v>
      </c>
      <c r="L18" s="32">
        <f t="shared" si="5"/>
        <v>100</v>
      </c>
      <c r="M18" s="33">
        <f t="shared" si="6"/>
        <v>177</v>
      </c>
      <c r="N18" s="34">
        <f t="shared" si="7"/>
        <v>269.60640000000001</v>
      </c>
      <c r="O18" s="76"/>
    </row>
    <row r="19" spans="1:17" ht="13.5" thickBot="1">
      <c r="A19" s="27">
        <v>60.3</v>
      </c>
      <c r="B19" s="28" t="s">
        <v>20</v>
      </c>
      <c r="C19" s="29">
        <v>1974</v>
      </c>
      <c r="D19" s="35"/>
      <c r="E19" s="62">
        <v>-77</v>
      </c>
      <c r="F19" s="36">
        <v>-77</v>
      </c>
      <c r="G19" s="37">
        <v>-77</v>
      </c>
      <c r="H19" s="32">
        <f t="shared" si="4"/>
        <v>0</v>
      </c>
      <c r="I19" s="37">
        <v>0</v>
      </c>
      <c r="J19" s="36">
        <v>0</v>
      </c>
      <c r="K19" s="37">
        <v>0</v>
      </c>
      <c r="L19" s="32">
        <f t="shared" si="5"/>
        <v>0</v>
      </c>
      <c r="M19" s="33">
        <f t="shared" si="6"/>
        <v>0</v>
      </c>
      <c r="N19" s="34">
        <f t="shared" si="7"/>
        <v>0</v>
      </c>
      <c r="O19" s="76"/>
    </row>
    <row r="20" spans="1:17" ht="13.5" thickBot="1">
      <c r="A20" s="38">
        <v>89.4</v>
      </c>
      <c r="B20" s="39" t="s">
        <v>21</v>
      </c>
      <c r="C20" s="40">
        <v>1994</v>
      </c>
      <c r="D20" s="41"/>
      <c r="E20" s="43">
        <v>90</v>
      </c>
      <c r="F20" s="44">
        <v>95</v>
      </c>
      <c r="G20" s="42">
        <v>100</v>
      </c>
      <c r="H20" s="45">
        <f t="shared" si="4"/>
        <v>100</v>
      </c>
      <c r="I20" s="42">
        <v>127</v>
      </c>
      <c r="J20" s="44">
        <v>131</v>
      </c>
      <c r="K20" s="42">
        <v>135</v>
      </c>
      <c r="L20" s="45">
        <f t="shared" si="5"/>
        <v>135</v>
      </c>
      <c r="M20" s="46">
        <f t="shared" si="6"/>
        <v>235</v>
      </c>
      <c r="N20" s="34">
        <f t="shared" si="7"/>
        <v>272.64699999999999</v>
      </c>
      <c r="O20" s="76"/>
    </row>
    <row r="21" spans="1:17" ht="13.5" thickBot="1">
      <c r="A21" s="75" t="s">
        <v>69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16">
        <f>SUM(N22:N27)-MIN(N22:N27)</f>
        <v>1233.8312999999998</v>
      </c>
      <c r="O21" s="17">
        <f>RANK(N21,($N$7,$N$14,$N$21,$N$28,$N$35,$N$42,$N$49,$N$56,$N$63))</f>
        <v>3</v>
      </c>
    </row>
    <row r="22" spans="1:17" ht="13.5" thickBot="1">
      <c r="A22" s="18">
        <v>86.2</v>
      </c>
      <c r="B22" s="19" t="s">
        <v>70</v>
      </c>
      <c r="C22" s="20">
        <v>1957</v>
      </c>
      <c r="D22" s="21"/>
      <c r="E22" s="22">
        <v>70</v>
      </c>
      <c r="F22" s="23">
        <v>75</v>
      </c>
      <c r="G22" s="22">
        <v>0</v>
      </c>
      <c r="H22" s="24">
        <f t="shared" ref="H22:H27" si="8">IF(MAX(E22:G22)&lt;0,0,MAX(E22:G22))</f>
        <v>75</v>
      </c>
      <c r="I22" s="22">
        <v>90</v>
      </c>
      <c r="J22" s="23">
        <v>-95</v>
      </c>
      <c r="K22" s="22">
        <v>-95</v>
      </c>
      <c r="L22" s="24">
        <f t="shared" ref="L22:L27" si="9">IF(MAX(I22:K22)&lt;0,0,MAX(I22:K22))</f>
        <v>90</v>
      </c>
      <c r="M22" s="25">
        <f t="shared" ref="M22:M27" si="10">SUM(H22,L22)</f>
        <v>165</v>
      </c>
      <c r="N22" s="26">
        <f t="shared" ref="N22:N27" si="11">IF(ISNUMBER(A22), (IF(175.508&lt; A22,M22, TRUNC(10^(0.75194503*((LOG((A22/175.508)/LOG(10))*(LOG((A22/175.508)/LOG(10)))))),4)*M22)), 0)</f>
        <v>194.61750000000001</v>
      </c>
      <c r="O22" s="76"/>
    </row>
    <row r="23" spans="1:17" ht="13.5" thickBot="1">
      <c r="A23" s="27">
        <v>112.8</v>
      </c>
      <c r="B23" s="28" t="s">
        <v>71</v>
      </c>
      <c r="C23" s="29">
        <v>1961</v>
      </c>
      <c r="D23" s="29"/>
      <c r="E23" s="30">
        <v>60</v>
      </c>
      <c r="F23" s="31">
        <v>-70</v>
      </c>
      <c r="G23" s="30">
        <v>-70</v>
      </c>
      <c r="H23" s="32">
        <f t="shared" si="8"/>
        <v>60</v>
      </c>
      <c r="I23" s="30">
        <v>80</v>
      </c>
      <c r="J23" s="31">
        <v>-85</v>
      </c>
      <c r="K23" s="30">
        <v>85</v>
      </c>
      <c r="L23" s="32">
        <f t="shared" si="9"/>
        <v>85</v>
      </c>
      <c r="M23" s="33">
        <f t="shared" si="10"/>
        <v>145</v>
      </c>
      <c r="N23" s="34">
        <f t="shared" si="11"/>
        <v>154.54100000000003</v>
      </c>
      <c r="O23" s="76"/>
    </row>
    <row r="24" spans="1:17" ht="13.5" thickBot="1">
      <c r="A24" s="27">
        <v>77.5</v>
      </c>
      <c r="B24" s="28" t="s">
        <v>72</v>
      </c>
      <c r="C24" s="29">
        <v>1997</v>
      </c>
      <c r="D24" s="35"/>
      <c r="E24" s="30">
        <v>75</v>
      </c>
      <c r="F24" s="31">
        <v>80</v>
      </c>
      <c r="G24" s="30">
        <v>-85</v>
      </c>
      <c r="H24" s="32">
        <f t="shared" si="8"/>
        <v>80</v>
      </c>
      <c r="I24" s="30">
        <v>90</v>
      </c>
      <c r="J24" s="36">
        <v>100</v>
      </c>
      <c r="K24" s="37">
        <v>-110</v>
      </c>
      <c r="L24" s="32">
        <f t="shared" si="9"/>
        <v>100</v>
      </c>
      <c r="M24" s="33">
        <f t="shared" si="10"/>
        <v>180</v>
      </c>
      <c r="N24" s="34">
        <f t="shared" si="11"/>
        <v>223.88400000000001</v>
      </c>
      <c r="O24" s="76"/>
    </row>
    <row r="25" spans="1:17" ht="13.5" thickBot="1">
      <c r="A25" s="27">
        <v>79.099999999999994</v>
      </c>
      <c r="B25" s="28" t="s">
        <v>73</v>
      </c>
      <c r="C25" s="29">
        <v>1990</v>
      </c>
      <c r="D25" s="29"/>
      <c r="E25" s="30">
        <v>95</v>
      </c>
      <c r="F25" s="31">
        <v>100</v>
      </c>
      <c r="G25" s="30">
        <v>105</v>
      </c>
      <c r="H25" s="32">
        <f t="shared" si="8"/>
        <v>105</v>
      </c>
      <c r="I25" s="30">
        <v>125</v>
      </c>
      <c r="J25" s="36">
        <v>133</v>
      </c>
      <c r="K25" s="30">
        <v>-140</v>
      </c>
      <c r="L25" s="32">
        <f t="shared" si="9"/>
        <v>133</v>
      </c>
      <c r="M25" s="33">
        <f t="shared" si="10"/>
        <v>238</v>
      </c>
      <c r="N25" s="34">
        <f t="shared" si="11"/>
        <v>292.85899999999998</v>
      </c>
      <c r="O25" s="76"/>
    </row>
    <row r="26" spans="1:17" ht="13.5" thickBot="1">
      <c r="A26" s="27">
        <v>79.599999999999994</v>
      </c>
      <c r="B26" s="28" t="s">
        <v>74</v>
      </c>
      <c r="C26" s="29">
        <v>2001</v>
      </c>
      <c r="D26" s="35"/>
      <c r="E26" s="37">
        <v>92</v>
      </c>
      <c r="F26" s="36">
        <v>-95</v>
      </c>
      <c r="G26" s="37">
        <v>95</v>
      </c>
      <c r="H26" s="32">
        <f t="shared" si="8"/>
        <v>95</v>
      </c>
      <c r="I26" s="37">
        <v>110</v>
      </c>
      <c r="J26" s="36">
        <v>115</v>
      </c>
      <c r="K26" s="37">
        <v>120</v>
      </c>
      <c r="L26" s="32">
        <f t="shared" si="9"/>
        <v>120</v>
      </c>
      <c r="M26" s="33">
        <f t="shared" si="10"/>
        <v>215</v>
      </c>
      <c r="N26" s="34">
        <f t="shared" si="11"/>
        <v>263.67599999999999</v>
      </c>
      <c r="O26" s="76"/>
    </row>
    <row r="27" spans="1:17" ht="13.5" thickBot="1">
      <c r="A27" s="47">
        <v>111.52</v>
      </c>
      <c r="B27" s="48" t="s">
        <v>75</v>
      </c>
      <c r="C27" s="40">
        <v>1971</v>
      </c>
      <c r="D27" s="40"/>
      <c r="E27" s="49">
        <v>98</v>
      </c>
      <c r="F27" s="50">
        <v>105</v>
      </c>
      <c r="G27" s="49">
        <v>107</v>
      </c>
      <c r="H27" s="51">
        <f t="shared" si="8"/>
        <v>107</v>
      </c>
      <c r="I27" s="49">
        <v>128</v>
      </c>
      <c r="J27" s="50">
        <v>135</v>
      </c>
      <c r="K27" s="49">
        <v>-138</v>
      </c>
      <c r="L27" s="51">
        <f t="shared" si="9"/>
        <v>135</v>
      </c>
      <c r="M27" s="54">
        <f t="shared" si="10"/>
        <v>242</v>
      </c>
      <c r="N27" s="55">
        <f t="shared" si="11"/>
        <v>258.79479999999995</v>
      </c>
      <c r="O27" s="76"/>
    </row>
    <row r="28" spans="1:17" ht="13.5" thickBot="1">
      <c r="A28" s="75" t="s">
        <v>55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16">
        <f>SUM(N29:N34)-MIN(N29:N34)</f>
        <v>1222.3857</v>
      </c>
      <c r="O28" s="17">
        <f>RANK(N28,($N$7,$N$14,$N$21,$N$28,$N$35,$N$42,$N$49,$N$56,$N$63))</f>
        <v>4</v>
      </c>
    </row>
    <row r="29" spans="1:17" ht="13.5" thickBot="1">
      <c r="A29" s="18">
        <v>103.7</v>
      </c>
      <c r="B29" s="19" t="s">
        <v>56</v>
      </c>
      <c r="C29" s="20">
        <v>1971</v>
      </c>
      <c r="D29" s="21"/>
      <c r="E29" s="56">
        <v>80</v>
      </c>
      <c r="F29" s="23">
        <v>90</v>
      </c>
      <c r="G29" s="22">
        <v>95</v>
      </c>
      <c r="H29" s="24">
        <f t="shared" ref="H29:H34" si="12">IF(MAX(E29:G29)&lt;0,0,MAX(E29:G29))</f>
        <v>95</v>
      </c>
      <c r="I29" s="22">
        <v>100</v>
      </c>
      <c r="J29" s="23">
        <v>110</v>
      </c>
      <c r="K29" s="22">
        <v>-115</v>
      </c>
      <c r="L29" s="24">
        <f t="shared" ref="L29:L34" si="13">IF(MAX(I29:K29)&lt;0,0,MAX(I29:K29))</f>
        <v>110</v>
      </c>
      <c r="M29" s="25">
        <f t="shared" ref="M29:M34" si="14">SUM(H29,L29)</f>
        <v>205</v>
      </c>
      <c r="N29" s="26">
        <f t="shared" ref="N29:N34" si="15">IF(ISNUMBER(A29), (IF(175.508&lt; A29,M29, TRUNC(10^(0.75194503*((LOG((A29/175.508)/LOG(10))*(LOG((A29/175.508)/LOG(10)))))),4)*M29)), 0)</f>
        <v>224.393</v>
      </c>
      <c r="O29" s="76"/>
    </row>
    <row r="30" spans="1:17" ht="13.5" thickBot="1">
      <c r="A30" s="27">
        <v>80.3</v>
      </c>
      <c r="B30" s="28" t="s">
        <v>57</v>
      </c>
      <c r="C30" s="29">
        <v>1997</v>
      </c>
      <c r="D30" s="29"/>
      <c r="E30" s="57">
        <v>80</v>
      </c>
      <c r="F30" s="31">
        <v>85</v>
      </c>
      <c r="G30" s="30">
        <v>-90</v>
      </c>
      <c r="H30" s="32">
        <f t="shared" si="12"/>
        <v>85</v>
      </c>
      <c r="I30" s="30">
        <v>105</v>
      </c>
      <c r="J30" s="31">
        <v>110</v>
      </c>
      <c r="K30" s="30">
        <v>115</v>
      </c>
      <c r="L30" s="32">
        <f t="shared" si="13"/>
        <v>115</v>
      </c>
      <c r="M30" s="33">
        <f t="shared" si="14"/>
        <v>200</v>
      </c>
      <c r="N30" s="34">
        <f t="shared" si="15"/>
        <v>244.18</v>
      </c>
      <c r="O30" s="76"/>
    </row>
    <row r="31" spans="1:17" ht="13.5" thickBot="1">
      <c r="A31" s="27">
        <v>83.6</v>
      </c>
      <c r="B31" s="28" t="s">
        <v>58</v>
      </c>
      <c r="C31" s="29">
        <v>1983</v>
      </c>
      <c r="D31" s="35"/>
      <c r="E31" s="57">
        <v>90</v>
      </c>
      <c r="F31" s="31">
        <v>93</v>
      </c>
      <c r="G31" s="30">
        <v>-95</v>
      </c>
      <c r="H31" s="32">
        <f t="shared" si="12"/>
        <v>93</v>
      </c>
      <c r="I31" s="30">
        <v>115</v>
      </c>
      <c r="J31" s="36">
        <v>118</v>
      </c>
      <c r="K31" s="37">
        <v>123</v>
      </c>
      <c r="L31" s="32">
        <f t="shared" si="13"/>
        <v>123</v>
      </c>
      <c r="M31" s="33">
        <f t="shared" si="14"/>
        <v>216</v>
      </c>
      <c r="N31" s="34">
        <f t="shared" si="15"/>
        <v>258.48720000000003</v>
      </c>
      <c r="O31" s="76"/>
    </row>
    <row r="32" spans="1:17" ht="13.5" thickBot="1">
      <c r="A32" s="27">
        <v>80.8</v>
      </c>
      <c r="B32" s="28" t="s">
        <v>59</v>
      </c>
      <c r="C32" s="29">
        <v>1991</v>
      </c>
      <c r="D32" s="29"/>
      <c r="E32" s="57">
        <v>91</v>
      </c>
      <c r="F32" s="31">
        <v>93</v>
      </c>
      <c r="G32" s="30">
        <v>96</v>
      </c>
      <c r="H32" s="32">
        <f t="shared" si="12"/>
        <v>96</v>
      </c>
      <c r="I32" s="30">
        <v>110</v>
      </c>
      <c r="J32" s="36">
        <v>115</v>
      </c>
      <c r="K32" s="30">
        <v>-118</v>
      </c>
      <c r="L32" s="32">
        <f t="shared" si="13"/>
        <v>115</v>
      </c>
      <c r="M32" s="33">
        <f t="shared" si="14"/>
        <v>211</v>
      </c>
      <c r="N32" s="34">
        <f t="shared" si="15"/>
        <v>256.80810000000002</v>
      </c>
      <c r="O32" s="76"/>
      <c r="Q32" s="63"/>
    </row>
    <row r="33" spans="1:15" ht="13.5" thickBot="1">
      <c r="A33" s="27">
        <v>97.4</v>
      </c>
      <c r="B33" s="28" t="s">
        <v>60</v>
      </c>
      <c r="C33" s="29">
        <v>1991</v>
      </c>
      <c r="D33" s="35"/>
      <c r="E33" s="58">
        <v>90</v>
      </c>
      <c r="F33" s="36">
        <v>-95</v>
      </c>
      <c r="G33" s="37">
        <v>95</v>
      </c>
      <c r="H33" s="32">
        <f t="shared" si="12"/>
        <v>95</v>
      </c>
      <c r="I33" s="37">
        <v>110</v>
      </c>
      <c r="J33" s="36">
        <v>115</v>
      </c>
      <c r="K33" s="37">
        <v>118</v>
      </c>
      <c r="L33" s="32">
        <f t="shared" si="13"/>
        <v>118</v>
      </c>
      <c r="M33" s="33">
        <f t="shared" si="14"/>
        <v>213</v>
      </c>
      <c r="N33" s="34">
        <f t="shared" si="15"/>
        <v>238.51739999999998</v>
      </c>
      <c r="O33" s="76"/>
    </row>
    <row r="34" spans="1:15" ht="13.5" thickBot="1">
      <c r="A34" s="47">
        <v>90.1</v>
      </c>
      <c r="B34" s="48" t="s">
        <v>61</v>
      </c>
      <c r="C34" s="40">
        <v>1984</v>
      </c>
      <c r="D34" s="40"/>
      <c r="E34" s="59">
        <v>-80</v>
      </c>
      <c r="F34" s="50">
        <v>80</v>
      </c>
      <c r="G34" s="49">
        <v>-86</v>
      </c>
      <c r="H34" s="51">
        <f t="shared" si="12"/>
        <v>80</v>
      </c>
      <c r="I34" s="49">
        <v>105</v>
      </c>
      <c r="J34" s="50">
        <v>-112</v>
      </c>
      <c r="K34" s="49">
        <v>112</v>
      </c>
      <c r="L34" s="51">
        <f t="shared" si="13"/>
        <v>112</v>
      </c>
      <c r="M34" s="54">
        <f t="shared" si="14"/>
        <v>192</v>
      </c>
      <c r="N34" s="55">
        <f t="shared" si="15"/>
        <v>221.99039999999997</v>
      </c>
      <c r="O34" s="76"/>
    </row>
    <row r="35" spans="1:15" ht="13.5" thickBot="1">
      <c r="A35" s="75" t="s">
        <v>22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16">
        <f>SUM(N36:N41)-MIN(N36:N41)</f>
        <v>1135.2105999999999</v>
      </c>
      <c r="O35" s="17">
        <f>RANK(N35,($N$7,$N$14,$N$21,$N$28,$N$35,$N$42,$N$49,$N$56,$N$63))</f>
        <v>5</v>
      </c>
    </row>
    <row r="36" spans="1:15" ht="13.5" thickBot="1">
      <c r="A36" s="18">
        <v>54.7</v>
      </c>
      <c r="B36" s="19" t="s">
        <v>23</v>
      </c>
      <c r="C36" s="20">
        <v>2000</v>
      </c>
      <c r="D36" s="21"/>
      <c r="E36" s="23">
        <v>55</v>
      </c>
      <c r="F36" s="23">
        <v>60</v>
      </c>
      <c r="G36" s="22">
        <v>-65</v>
      </c>
      <c r="H36" s="24">
        <f t="shared" ref="H36:H41" si="16">IF(MAX(E36:G36)&lt;0,0,MAX(E36:G36))</f>
        <v>60</v>
      </c>
      <c r="I36" s="22">
        <v>80</v>
      </c>
      <c r="J36" s="23">
        <v>-85</v>
      </c>
      <c r="K36" s="22">
        <v>-85</v>
      </c>
      <c r="L36" s="24">
        <f t="shared" ref="L36:L41" si="17">IF(MAX(I36:K36)&lt;0,0,MAX(I36:K36))</f>
        <v>80</v>
      </c>
      <c r="M36" s="25">
        <f t="shared" ref="M36:M41" si="18">SUM(H36,L36)</f>
        <v>140</v>
      </c>
      <c r="N36" s="26">
        <f t="shared" ref="N36:N41" si="19">IF(ISNUMBER(A36), (IF(175.508&lt; A36,M36, TRUNC(10^(0.75194503*((LOG((A36/175.508)/LOG(10))*(LOG((A36/175.508)/LOG(10)))))),4)*M36)), 0)</f>
        <v>218.20400000000001</v>
      </c>
      <c r="O36" s="76"/>
    </row>
    <row r="37" spans="1:15" ht="13.5" thickBot="1">
      <c r="A37" s="27">
        <v>62.4</v>
      </c>
      <c r="B37" s="28" t="s">
        <v>24</v>
      </c>
      <c r="C37" s="29">
        <v>2003</v>
      </c>
      <c r="D37" s="29"/>
      <c r="E37" s="31">
        <v>35</v>
      </c>
      <c r="F37" s="31">
        <v>-40</v>
      </c>
      <c r="G37" s="30">
        <v>40</v>
      </c>
      <c r="H37" s="32">
        <f t="shared" si="16"/>
        <v>40</v>
      </c>
      <c r="I37" s="30">
        <v>50</v>
      </c>
      <c r="J37" s="31">
        <v>55</v>
      </c>
      <c r="K37" s="30">
        <v>-60</v>
      </c>
      <c r="L37" s="32">
        <f t="shared" si="17"/>
        <v>55</v>
      </c>
      <c r="M37" s="33">
        <f t="shared" si="18"/>
        <v>95</v>
      </c>
      <c r="N37" s="34">
        <f t="shared" si="19"/>
        <v>134.70050000000001</v>
      </c>
      <c r="O37" s="76"/>
    </row>
    <row r="38" spans="1:15" ht="13.5" thickBot="1">
      <c r="A38" s="27">
        <v>88.7</v>
      </c>
      <c r="B38" s="28" t="s">
        <v>25</v>
      </c>
      <c r="C38" s="29">
        <v>1986</v>
      </c>
      <c r="D38" s="35"/>
      <c r="E38" s="31">
        <v>80</v>
      </c>
      <c r="F38" s="31">
        <v>-85</v>
      </c>
      <c r="G38" s="30">
        <v>85</v>
      </c>
      <c r="H38" s="32">
        <f t="shared" si="16"/>
        <v>85</v>
      </c>
      <c r="I38" s="37">
        <v>100</v>
      </c>
      <c r="J38" s="36">
        <v>105</v>
      </c>
      <c r="K38" s="37">
        <v>107</v>
      </c>
      <c r="L38" s="32">
        <f t="shared" si="17"/>
        <v>107</v>
      </c>
      <c r="M38" s="33">
        <f t="shared" si="18"/>
        <v>192</v>
      </c>
      <c r="N38" s="34">
        <f t="shared" si="19"/>
        <v>223.52639999999997</v>
      </c>
      <c r="O38" s="76"/>
    </row>
    <row r="39" spans="1:15" ht="13.5" thickBot="1">
      <c r="A39" s="27">
        <v>107.5</v>
      </c>
      <c r="B39" s="28" t="s">
        <v>26</v>
      </c>
      <c r="C39" s="29">
        <v>1971</v>
      </c>
      <c r="D39" s="29"/>
      <c r="E39" s="31">
        <v>90</v>
      </c>
      <c r="F39" s="31">
        <v>95</v>
      </c>
      <c r="G39" s="30">
        <v>100</v>
      </c>
      <c r="H39" s="32">
        <f t="shared" si="16"/>
        <v>100</v>
      </c>
      <c r="I39" s="30">
        <v>110</v>
      </c>
      <c r="J39" s="31">
        <v>0</v>
      </c>
      <c r="K39" s="37">
        <v>0</v>
      </c>
      <c r="L39" s="32">
        <f t="shared" si="17"/>
        <v>110</v>
      </c>
      <c r="M39" s="33">
        <f t="shared" si="18"/>
        <v>210</v>
      </c>
      <c r="N39" s="34">
        <f t="shared" si="19"/>
        <v>227.13599999999997</v>
      </c>
      <c r="O39" s="76"/>
    </row>
    <row r="40" spans="1:15" ht="13.5" thickBot="1">
      <c r="A40" s="27">
        <v>105.6</v>
      </c>
      <c r="B40" s="28" t="s">
        <v>27</v>
      </c>
      <c r="C40" s="29">
        <v>1999</v>
      </c>
      <c r="D40" s="35"/>
      <c r="E40" s="36">
        <v>70</v>
      </c>
      <c r="F40" s="36">
        <v>80</v>
      </c>
      <c r="G40" s="37">
        <v>90</v>
      </c>
      <c r="H40" s="32">
        <f t="shared" si="16"/>
        <v>90</v>
      </c>
      <c r="I40" s="37">
        <v>110</v>
      </c>
      <c r="J40" s="36">
        <v>120</v>
      </c>
      <c r="K40" s="37">
        <v>-125</v>
      </c>
      <c r="L40" s="32">
        <f t="shared" si="17"/>
        <v>120</v>
      </c>
      <c r="M40" s="33">
        <f t="shared" si="18"/>
        <v>210</v>
      </c>
      <c r="N40" s="34">
        <f t="shared" si="19"/>
        <v>228.45900000000003</v>
      </c>
      <c r="O40" s="76"/>
    </row>
    <row r="41" spans="1:15" ht="13.5" thickBot="1">
      <c r="A41" s="47">
        <v>96.9</v>
      </c>
      <c r="B41" s="48" t="s">
        <v>28</v>
      </c>
      <c r="C41" s="40">
        <v>2001</v>
      </c>
      <c r="D41" s="40"/>
      <c r="E41" s="50">
        <v>90</v>
      </c>
      <c r="F41" s="50">
        <v>-95</v>
      </c>
      <c r="G41" s="49">
        <v>-95</v>
      </c>
      <c r="H41" s="51">
        <f t="shared" si="16"/>
        <v>90</v>
      </c>
      <c r="I41" s="49">
        <v>115</v>
      </c>
      <c r="J41" s="50">
        <v>-122</v>
      </c>
      <c r="K41" s="52">
        <v>122</v>
      </c>
      <c r="L41" s="51">
        <f t="shared" si="17"/>
        <v>122</v>
      </c>
      <c r="M41" s="53">
        <f t="shared" si="18"/>
        <v>212</v>
      </c>
      <c r="N41" s="34">
        <f t="shared" si="19"/>
        <v>237.88520000000003</v>
      </c>
      <c r="O41" s="76"/>
    </row>
    <row r="42" spans="1:15" ht="13.5" thickBot="1">
      <c r="A42" s="75" t="s">
        <v>42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16">
        <f>SUM(N43:N48)-MIN(N43:N48)</f>
        <v>1109.8041000000003</v>
      </c>
      <c r="O42" s="17">
        <f>RANK(N42,($N$7,$N$14,$N$21,$N$28,$N$35,$N$42,$N$49,$N$56,$N$63))</f>
        <v>6</v>
      </c>
    </row>
    <row r="43" spans="1:15" ht="13.5" thickBot="1">
      <c r="A43" s="18">
        <v>81.2</v>
      </c>
      <c r="B43" s="19" t="s">
        <v>43</v>
      </c>
      <c r="C43" s="20">
        <v>1999</v>
      </c>
      <c r="D43" s="21"/>
      <c r="E43" s="61">
        <v>70</v>
      </c>
      <c r="F43" s="23">
        <v>77</v>
      </c>
      <c r="G43" s="22">
        <v>81</v>
      </c>
      <c r="H43" s="24">
        <f t="shared" ref="H43:H48" si="20">IF(MAX(E43:G43)&lt;0,0,MAX(E43:G43))</f>
        <v>81</v>
      </c>
      <c r="I43" s="22">
        <v>103</v>
      </c>
      <c r="J43" s="23">
        <v>108</v>
      </c>
      <c r="K43" s="22">
        <v>-111</v>
      </c>
      <c r="L43" s="24">
        <f t="shared" ref="L43:L48" si="21">IF(MAX(I43:K43)&lt;0,0,MAX(I43:K43))</f>
        <v>108</v>
      </c>
      <c r="M43" s="25">
        <f t="shared" ref="M43:M48" si="22">SUM(H43,L43)</f>
        <v>189</v>
      </c>
      <c r="N43" s="26">
        <f t="shared" ref="N43:N48" si="23">IF(ISNUMBER(A43), (IF(175.508&lt; A43,M43, TRUNC(10^(0.75194503*((LOG((A43/175.508)/LOG(10))*(LOG((A43/175.508)/LOG(10)))))),4)*M43)), 0)</f>
        <v>229.4649</v>
      </c>
      <c r="O43" s="76"/>
    </row>
    <row r="44" spans="1:15" ht="13.5" thickBot="1">
      <c r="A44" s="27">
        <v>69.8</v>
      </c>
      <c r="B44" s="28" t="s">
        <v>44</v>
      </c>
      <c r="C44" s="29">
        <v>1989</v>
      </c>
      <c r="D44" s="29"/>
      <c r="E44" s="31">
        <v>-65</v>
      </c>
      <c r="F44" s="31">
        <v>-65</v>
      </c>
      <c r="G44" s="30">
        <v>65</v>
      </c>
      <c r="H44" s="32">
        <f t="shared" si="20"/>
        <v>65</v>
      </c>
      <c r="I44" s="30">
        <v>85</v>
      </c>
      <c r="J44" s="31">
        <v>-90</v>
      </c>
      <c r="K44" s="30">
        <v>-90</v>
      </c>
      <c r="L44" s="32">
        <f t="shared" si="21"/>
        <v>85</v>
      </c>
      <c r="M44" s="33">
        <f t="shared" si="22"/>
        <v>150</v>
      </c>
      <c r="N44" s="34">
        <f t="shared" si="23"/>
        <v>198</v>
      </c>
      <c r="O44" s="76"/>
    </row>
    <row r="45" spans="1:15" ht="13.5" thickBot="1">
      <c r="A45" s="27">
        <v>106.7</v>
      </c>
      <c r="B45" s="28" t="s">
        <v>45</v>
      </c>
      <c r="C45" s="29">
        <v>1994</v>
      </c>
      <c r="D45" s="35"/>
      <c r="E45" s="31">
        <v>70</v>
      </c>
      <c r="F45" s="31">
        <v>-75</v>
      </c>
      <c r="G45" s="30">
        <v>-77</v>
      </c>
      <c r="H45" s="32">
        <f t="shared" si="20"/>
        <v>70</v>
      </c>
      <c r="I45" s="30">
        <v>90</v>
      </c>
      <c r="J45" s="36">
        <v>-95</v>
      </c>
      <c r="K45" s="37">
        <v>-95</v>
      </c>
      <c r="L45" s="32">
        <f t="shared" si="21"/>
        <v>90</v>
      </c>
      <c r="M45" s="33">
        <f t="shared" si="22"/>
        <v>160</v>
      </c>
      <c r="N45" s="34">
        <f t="shared" si="23"/>
        <v>173.47200000000001</v>
      </c>
      <c r="O45" s="76"/>
    </row>
    <row r="46" spans="1:15" ht="13.5" thickBot="1">
      <c r="A46" s="27">
        <v>74.2</v>
      </c>
      <c r="B46" s="28" t="s">
        <v>46</v>
      </c>
      <c r="C46" s="29">
        <v>1981</v>
      </c>
      <c r="D46" s="29"/>
      <c r="E46" s="31">
        <v>85</v>
      </c>
      <c r="F46" s="31">
        <v>-90</v>
      </c>
      <c r="G46" s="30">
        <v>-90</v>
      </c>
      <c r="H46" s="32">
        <f t="shared" si="20"/>
        <v>85</v>
      </c>
      <c r="I46" s="30">
        <v>105</v>
      </c>
      <c r="J46" s="36">
        <v>-108</v>
      </c>
      <c r="K46" s="30">
        <v>-108</v>
      </c>
      <c r="L46" s="32">
        <f t="shared" si="21"/>
        <v>105</v>
      </c>
      <c r="M46" s="33">
        <f t="shared" si="22"/>
        <v>190</v>
      </c>
      <c r="N46" s="34">
        <f t="shared" si="23"/>
        <v>242.02200000000002</v>
      </c>
      <c r="O46" s="76"/>
    </row>
    <row r="47" spans="1:15" ht="13.5" thickBot="1">
      <c r="A47" s="27">
        <v>71.8</v>
      </c>
      <c r="B47" s="28" t="s">
        <v>47</v>
      </c>
      <c r="C47" s="29">
        <v>1963</v>
      </c>
      <c r="D47" s="35"/>
      <c r="E47" s="36">
        <v>70</v>
      </c>
      <c r="F47" s="36">
        <v>75</v>
      </c>
      <c r="G47" s="37">
        <v>0</v>
      </c>
      <c r="H47" s="32">
        <f t="shared" si="20"/>
        <v>75</v>
      </c>
      <c r="I47" s="37">
        <v>90</v>
      </c>
      <c r="J47" s="36">
        <v>95</v>
      </c>
      <c r="K47" s="37">
        <v>-98</v>
      </c>
      <c r="L47" s="32">
        <f t="shared" si="21"/>
        <v>95</v>
      </c>
      <c r="M47" s="33">
        <f t="shared" si="22"/>
        <v>170</v>
      </c>
      <c r="N47" s="34">
        <f t="shared" si="23"/>
        <v>220.66</v>
      </c>
      <c r="O47" s="76"/>
    </row>
    <row r="48" spans="1:15" ht="13.5" thickBot="1">
      <c r="A48" s="38">
        <v>97.2</v>
      </c>
      <c r="B48" s="39" t="s">
        <v>48</v>
      </c>
      <c r="C48" s="40">
        <v>1967</v>
      </c>
      <c r="D48" s="41"/>
      <c r="E48" s="50">
        <v>-80</v>
      </c>
      <c r="F48" s="44">
        <v>80</v>
      </c>
      <c r="G48" s="42">
        <v>85</v>
      </c>
      <c r="H48" s="45">
        <f t="shared" si="20"/>
        <v>85</v>
      </c>
      <c r="I48" s="42">
        <v>106</v>
      </c>
      <c r="J48" s="44">
        <v>111</v>
      </c>
      <c r="K48" s="42">
        <v>0</v>
      </c>
      <c r="L48" s="45">
        <f t="shared" si="21"/>
        <v>111</v>
      </c>
      <c r="M48" s="46">
        <f t="shared" si="22"/>
        <v>196</v>
      </c>
      <c r="N48" s="34">
        <f t="shared" si="23"/>
        <v>219.65720000000002</v>
      </c>
      <c r="O48" s="76"/>
    </row>
    <row r="49" spans="1:15" ht="13.5" thickBot="1">
      <c r="A49" s="75" t="s">
        <v>81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16">
        <f>SUM(N50:N55)-MIN(N50:N55)</f>
        <v>1036.0753999999999</v>
      </c>
      <c r="O49" s="17">
        <f>RANK(N49,($N$7,$N$14,$N$21,$N$28,$N$35,$N$42,$N$49,$N$56,$N$63))</f>
        <v>7</v>
      </c>
    </row>
    <row r="50" spans="1:15" ht="13.5" thickBot="1">
      <c r="A50" s="18">
        <v>74.2</v>
      </c>
      <c r="B50" s="19" t="s">
        <v>36</v>
      </c>
      <c r="C50" s="20">
        <v>2002</v>
      </c>
      <c r="D50" s="21"/>
      <c r="E50" s="64">
        <v>60</v>
      </c>
      <c r="F50" s="23">
        <v>65</v>
      </c>
      <c r="G50" s="22">
        <v>71</v>
      </c>
      <c r="H50" s="24">
        <f t="shared" ref="H50:H55" si="24">IF(MAX(E50:G50)&lt;0,0,MAX(E50:G50))</f>
        <v>71</v>
      </c>
      <c r="I50" s="22">
        <v>90</v>
      </c>
      <c r="J50" s="23">
        <v>95</v>
      </c>
      <c r="K50" s="22">
        <v>-100</v>
      </c>
      <c r="L50" s="24">
        <f t="shared" ref="L50:L55" si="25">IF(MAX(I50:K50)&lt;0,0,MAX(I50:K50))</f>
        <v>95</v>
      </c>
      <c r="M50" s="25">
        <f t="shared" ref="M50:M55" si="26">SUM(H50,L50)</f>
        <v>166</v>
      </c>
      <c r="N50" s="26">
        <f t="shared" ref="N50:N55" si="27">IF(ISNUMBER(A50), (IF(175.508&lt; A50,M50, TRUNC(10^(0.75194503*((LOG((A50/175.508)/LOG(10))*(LOG((A50/175.508)/LOG(10)))))),4)*M50)), 0)</f>
        <v>211.45080000000002</v>
      </c>
      <c r="O50" s="76"/>
    </row>
    <row r="51" spans="1:15" ht="13.5" thickBot="1">
      <c r="A51" s="27">
        <v>78.5</v>
      </c>
      <c r="B51" s="28" t="s">
        <v>37</v>
      </c>
      <c r="C51" s="29">
        <v>2001</v>
      </c>
      <c r="D51" s="29"/>
      <c r="E51" s="65">
        <v>65</v>
      </c>
      <c r="F51" s="31">
        <v>-70</v>
      </c>
      <c r="G51" s="30">
        <v>75</v>
      </c>
      <c r="H51" s="32">
        <f t="shared" si="24"/>
        <v>75</v>
      </c>
      <c r="I51" s="30">
        <v>87</v>
      </c>
      <c r="J51" s="31">
        <v>93</v>
      </c>
      <c r="K51" s="30">
        <v>96</v>
      </c>
      <c r="L51" s="32">
        <f t="shared" si="25"/>
        <v>96</v>
      </c>
      <c r="M51" s="33">
        <f t="shared" si="26"/>
        <v>171</v>
      </c>
      <c r="N51" s="34">
        <f t="shared" si="27"/>
        <v>211.2534</v>
      </c>
      <c r="O51" s="76"/>
    </row>
    <row r="52" spans="1:15" ht="13.5" thickBot="1">
      <c r="A52" s="27">
        <v>83</v>
      </c>
      <c r="B52" s="28" t="s">
        <v>38</v>
      </c>
      <c r="C52" s="29">
        <v>1993</v>
      </c>
      <c r="D52" s="35"/>
      <c r="E52" s="65">
        <v>-70</v>
      </c>
      <c r="F52" s="31">
        <v>70</v>
      </c>
      <c r="G52" s="30">
        <v>-75</v>
      </c>
      <c r="H52" s="32">
        <f t="shared" si="24"/>
        <v>70</v>
      </c>
      <c r="I52" s="30">
        <v>-90</v>
      </c>
      <c r="J52" s="36">
        <v>90</v>
      </c>
      <c r="K52" s="37">
        <v>95</v>
      </c>
      <c r="L52" s="32">
        <f t="shared" si="25"/>
        <v>95</v>
      </c>
      <c r="M52" s="33">
        <f t="shared" si="26"/>
        <v>165</v>
      </c>
      <c r="N52" s="34">
        <f t="shared" si="27"/>
        <v>198.14850000000001</v>
      </c>
      <c r="O52" s="76"/>
    </row>
    <row r="53" spans="1:15" ht="13.5" thickBot="1">
      <c r="A53" s="27">
        <v>70.5</v>
      </c>
      <c r="B53" s="28" t="s">
        <v>39</v>
      </c>
      <c r="C53" s="29">
        <v>2002</v>
      </c>
      <c r="D53" s="29"/>
      <c r="E53" s="65">
        <v>55</v>
      </c>
      <c r="F53" s="31">
        <v>58</v>
      </c>
      <c r="G53" s="30">
        <v>62</v>
      </c>
      <c r="H53" s="32">
        <f t="shared" si="24"/>
        <v>62</v>
      </c>
      <c r="I53" s="30">
        <v>65</v>
      </c>
      <c r="J53" s="31">
        <v>-70</v>
      </c>
      <c r="K53" s="30">
        <v>70</v>
      </c>
      <c r="L53" s="32">
        <f t="shared" si="25"/>
        <v>70</v>
      </c>
      <c r="M53" s="33">
        <f t="shared" si="26"/>
        <v>132</v>
      </c>
      <c r="N53" s="34">
        <f t="shared" si="27"/>
        <v>173.19720000000001</v>
      </c>
      <c r="O53" s="76"/>
    </row>
    <row r="54" spans="1:15" ht="13.5" thickBot="1">
      <c r="A54" s="27">
        <v>86.9</v>
      </c>
      <c r="B54" s="28" t="s">
        <v>40</v>
      </c>
      <c r="C54" s="29">
        <v>1996</v>
      </c>
      <c r="D54" s="35"/>
      <c r="E54" s="66">
        <v>60</v>
      </c>
      <c r="F54" s="36">
        <v>65</v>
      </c>
      <c r="G54" s="37">
        <v>-66</v>
      </c>
      <c r="H54" s="32">
        <f t="shared" si="24"/>
        <v>65</v>
      </c>
      <c r="I54" s="37">
        <v>75</v>
      </c>
      <c r="J54" s="36">
        <v>78</v>
      </c>
      <c r="K54" s="37">
        <v>82</v>
      </c>
      <c r="L54" s="32">
        <f t="shared" si="25"/>
        <v>82</v>
      </c>
      <c r="M54" s="33">
        <f t="shared" si="26"/>
        <v>147</v>
      </c>
      <c r="N54" s="34">
        <f t="shared" si="27"/>
        <v>172.7397</v>
      </c>
      <c r="O54" s="76"/>
    </row>
    <row r="55" spans="1:15" ht="13.5" thickBot="1">
      <c r="A55" s="38">
        <v>96.1</v>
      </c>
      <c r="B55" s="39" t="s">
        <v>41</v>
      </c>
      <c r="C55" s="40">
        <v>1972</v>
      </c>
      <c r="D55" s="41"/>
      <c r="E55" s="67">
        <v>90</v>
      </c>
      <c r="F55" s="44">
        <v>95</v>
      </c>
      <c r="G55" s="42">
        <v>100</v>
      </c>
      <c r="H55" s="45">
        <f t="shared" si="24"/>
        <v>100</v>
      </c>
      <c r="I55" s="42">
        <v>110</v>
      </c>
      <c r="J55" s="44">
        <v>115</v>
      </c>
      <c r="K55" s="42">
        <v>0</v>
      </c>
      <c r="L55" s="45">
        <f t="shared" si="25"/>
        <v>115</v>
      </c>
      <c r="M55" s="46">
        <f t="shared" si="26"/>
        <v>215</v>
      </c>
      <c r="N55" s="34">
        <f t="shared" si="27"/>
        <v>242.02549999999999</v>
      </c>
      <c r="O55" s="76"/>
    </row>
    <row r="56" spans="1:15" ht="13.5" thickBot="1">
      <c r="A56" s="77" t="s">
        <v>29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16">
        <f>SUM(N57:N62)-MIN(N57:N62)</f>
        <v>1032.0282</v>
      </c>
      <c r="O56" s="17">
        <f>RANK(N56,($N$7,$N$14,$N$21,$N$28,$N$35,$N$42,$N$49,$N$56,$N$63))</f>
        <v>8</v>
      </c>
    </row>
    <row r="57" spans="1:15" ht="13.5" thickBot="1">
      <c r="A57" s="18">
        <v>87.4</v>
      </c>
      <c r="B57" s="19" t="s">
        <v>30</v>
      </c>
      <c r="C57" s="21">
        <v>1977</v>
      </c>
      <c r="D57" s="21"/>
      <c r="E57" s="23">
        <v>80</v>
      </c>
      <c r="F57" s="23">
        <v>85</v>
      </c>
      <c r="G57" s="22">
        <v>90</v>
      </c>
      <c r="H57" s="24">
        <f t="shared" ref="H57:H62" si="28">IF(MAX(E57:G57)&lt;0,0,MAX(E57:G57))</f>
        <v>90</v>
      </c>
      <c r="I57" s="22">
        <v>100</v>
      </c>
      <c r="J57" s="23">
        <v>105</v>
      </c>
      <c r="K57" s="22">
        <v>110</v>
      </c>
      <c r="L57" s="24">
        <f t="shared" ref="L57:L62" si="29">IF(MAX(I57:K57)&lt;0,0,MAX(I57:K57))</f>
        <v>110</v>
      </c>
      <c r="M57" s="25">
        <f t="shared" ref="M57:M62" si="30">SUM(H57,L57)</f>
        <v>200</v>
      </c>
      <c r="N57" s="26">
        <f t="shared" ref="N57:N62" si="31">IF(ISNUMBER(A57), (IF(175.508&lt; A57,M57, TRUNC(10^(0.75194503*((LOG((A57/175.508)/LOG(10))*(LOG((A57/175.508)/LOG(10)))))),4)*M57)), 0)</f>
        <v>234.39999999999998</v>
      </c>
      <c r="O57" s="76"/>
    </row>
    <row r="58" spans="1:15" ht="13.5" thickBot="1">
      <c r="A58" s="27">
        <v>79</v>
      </c>
      <c r="B58" s="28" t="s">
        <v>31</v>
      </c>
      <c r="C58" s="29">
        <v>1990</v>
      </c>
      <c r="D58" s="29"/>
      <c r="E58" s="31">
        <v>60</v>
      </c>
      <c r="F58" s="31">
        <v>-65</v>
      </c>
      <c r="G58" s="30">
        <v>65</v>
      </c>
      <c r="H58" s="32">
        <f t="shared" si="28"/>
        <v>65</v>
      </c>
      <c r="I58" s="30">
        <v>75</v>
      </c>
      <c r="J58" s="31">
        <v>80</v>
      </c>
      <c r="K58" s="30">
        <v>85</v>
      </c>
      <c r="L58" s="32">
        <f t="shared" si="29"/>
        <v>85</v>
      </c>
      <c r="M58" s="33">
        <f t="shared" si="30"/>
        <v>150</v>
      </c>
      <c r="N58" s="34">
        <f t="shared" si="31"/>
        <v>184.69500000000002</v>
      </c>
      <c r="O58" s="76"/>
    </row>
    <row r="59" spans="1:15" ht="13.5" thickBot="1">
      <c r="A59" s="27">
        <v>100.2</v>
      </c>
      <c r="B59" s="28" t="s">
        <v>32</v>
      </c>
      <c r="C59" s="29">
        <v>1985</v>
      </c>
      <c r="D59" s="35"/>
      <c r="E59" s="31">
        <v>80</v>
      </c>
      <c r="F59" s="31">
        <v>-85</v>
      </c>
      <c r="G59" s="30">
        <v>-85</v>
      </c>
      <c r="H59" s="32">
        <f t="shared" si="28"/>
        <v>80</v>
      </c>
      <c r="I59" s="30">
        <v>100</v>
      </c>
      <c r="J59" s="36">
        <v>105</v>
      </c>
      <c r="K59" s="37">
        <v>110</v>
      </c>
      <c r="L59" s="32">
        <f t="shared" si="29"/>
        <v>110</v>
      </c>
      <c r="M59" s="33">
        <f t="shared" si="30"/>
        <v>190</v>
      </c>
      <c r="N59" s="34">
        <f t="shared" si="31"/>
        <v>210.52</v>
      </c>
      <c r="O59" s="76"/>
    </row>
    <row r="60" spans="1:15" ht="13.5" thickBot="1">
      <c r="A60" s="27">
        <v>98.6</v>
      </c>
      <c r="B60" s="28" t="s">
        <v>33</v>
      </c>
      <c r="C60" s="29">
        <v>1982</v>
      </c>
      <c r="D60" s="29"/>
      <c r="E60" s="31">
        <v>-70</v>
      </c>
      <c r="F60" s="31">
        <v>70</v>
      </c>
      <c r="G60" s="30">
        <v>75</v>
      </c>
      <c r="H60" s="32">
        <f t="shared" si="28"/>
        <v>75</v>
      </c>
      <c r="I60" s="30">
        <v>80</v>
      </c>
      <c r="J60" s="36">
        <v>-85</v>
      </c>
      <c r="K60" s="37">
        <v>85</v>
      </c>
      <c r="L60" s="32">
        <f t="shared" si="29"/>
        <v>85</v>
      </c>
      <c r="M60" s="33">
        <f t="shared" si="30"/>
        <v>160</v>
      </c>
      <c r="N60" s="34">
        <f t="shared" si="31"/>
        <v>178.33600000000001</v>
      </c>
      <c r="O60" s="76"/>
    </row>
    <row r="61" spans="1:15" ht="13.5" thickBot="1">
      <c r="A61" s="27">
        <v>90.3</v>
      </c>
      <c r="B61" s="28" t="s">
        <v>34</v>
      </c>
      <c r="C61" s="29">
        <v>1990</v>
      </c>
      <c r="D61" s="35"/>
      <c r="E61" s="36">
        <v>60</v>
      </c>
      <c r="F61" s="36">
        <v>-65</v>
      </c>
      <c r="G61" s="37">
        <v>70</v>
      </c>
      <c r="H61" s="32">
        <f t="shared" si="28"/>
        <v>70</v>
      </c>
      <c r="I61" s="37">
        <v>75</v>
      </c>
      <c r="J61" s="36">
        <v>80</v>
      </c>
      <c r="K61" s="37">
        <v>-85</v>
      </c>
      <c r="L61" s="32">
        <f t="shared" si="29"/>
        <v>80</v>
      </c>
      <c r="M61" s="33">
        <f t="shared" si="30"/>
        <v>150</v>
      </c>
      <c r="N61" s="34">
        <f t="shared" si="31"/>
        <v>173.26500000000001</v>
      </c>
      <c r="O61" s="76"/>
    </row>
    <row r="62" spans="1:15" ht="13.5" thickBot="1">
      <c r="A62" s="38">
        <v>84.3</v>
      </c>
      <c r="B62" s="39" t="s">
        <v>35</v>
      </c>
      <c r="C62" s="40">
        <v>1977</v>
      </c>
      <c r="D62" s="41"/>
      <c r="E62" s="44">
        <v>78</v>
      </c>
      <c r="F62" s="44">
        <v>83</v>
      </c>
      <c r="G62" s="42">
        <v>-85</v>
      </c>
      <c r="H62" s="45">
        <f t="shared" si="28"/>
        <v>83</v>
      </c>
      <c r="I62" s="42">
        <v>100</v>
      </c>
      <c r="J62" s="44">
        <v>105</v>
      </c>
      <c r="K62" s="42">
        <v>0</v>
      </c>
      <c r="L62" s="45">
        <f t="shared" si="29"/>
        <v>105</v>
      </c>
      <c r="M62" s="46">
        <f t="shared" si="30"/>
        <v>188</v>
      </c>
      <c r="N62" s="34">
        <f t="shared" si="31"/>
        <v>224.0772</v>
      </c>
      <c r="O62" s="76"/>
    </row>
    <row r="63" spans="1:15" ht="13.5" thickBot="1">
      <c r="A63" s="75" t="s">
        <v>49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16">
        <f>SUM(N64:N69)-MIN(N64:N69)</f>
        <v>1019.5563</v>
      </c>
      <c r="O63" s="17">
        <f>RANK(N63,($N$7,$N$14,$N$21,$N$28,$N$35,$N$42,$N$49,$N$56,$N$63))</f>
        <v>9</v>
      </c>
    </row>
    <row r="64" spans="1:15" ht="13.5" thickBot="1">
      <c r="A64" s="18">
        <v>72.7</v>
      </c>
      <c r="B64" s="19" t="s">
        <v>50</v>
      </c>
      <c r="C64" s="20">
        <v>1997</v>
      </c>
      <c r="D64" s="21"/>
      <c r="E64" s="64">
        <v>55</v>
      </c>
      <c r="F64" s="23">
        <v>60</v>
      </c>
      <c r="G64" s="22">
        <v>70</v>
      </c>
      <c r="H64" s="24">
        <f t="shared" ref="H64:H69" si="32">IF(MAX(E64:G64)&lt;0,0,MAX(E64:G64))</f>
        <v>70</v>
      </c>
      <c r="I64" s="22">
        <v>70</v>
      </c>
      <c r="J64" s="23">
        <v>77</v>
      </c>
      <c r="K64" s="22">
        <v>83</v>
      </c>
      <c r="L64" s="24">
        <f t="shared" ref="L64:L69" si="33">IF(MAX(I64:K64)&lt;0,0,MAX(I64:K64))</f>
        <v>83</v>
      </c>
      <c r="M64" s="25">
        <f t="shared" ref="M64:M69" si="34">SUM(H64,L64)</f>
        <v>153</v>
      </c>
      <c r="N64" s="26">
        <f t="shared" ref="N64:N69" si="35">IF(ISNUMBER(A64), (IF(175.508&lt; A64,M64, TRUNC(10^(0.75194503*((LOG((A64/175.508)/LOG(10))*(LOG((A64/175.508)/LOG(10)))))),4)*M64)), 0)</f>
        <v>197.1711</v>
      </c>
      <c r="O64" s="76"/>
    </row>
    <row r="65" spans="1:15" ht="13.5" thickBot="1">
      <c r="A65" s="27">
        <v>90.6</v>
      </c>
      <c r="B65" s="28" t="s">
        <v>51</v>
      </c>
      <c r="C65" s="29">
        <v>1998</v>
      </c>
      <c r="D65" s="29"/>
      <c r="E65" s="65">
        <v>65</v>
      </c>
      <c r="F65" s="31">
        <v>73</v>
      </c>
      <c r="G65" s="30">
        <v>-75</v>
      </c>
      <c r="H65" s="32">
        <f t="shared" si="32"/>
        <v>73</v>
      </c>
      <c r="I65" s="30">
        <v>85</v>
      </c>
      <c r="J65" s="31">
        <v>93</v>
      </c>
      <c r="K65" s="30">
        <v>95</v>
      </c>
      <c r="L65" s="32">
        <f t="shared" si="33"/>
        <v>95</v>
      </c>
      <c r="M65" s="33">
        <f t="shared" si="34"/>
        <v>168</v>
      </c>
      <c r="N65" s="34">
        <f t="shared" si="35"/>
        <v>193.77119999999999</v>
      </c>
      <c r="O65" s="76"/>
    </row>
    <row r="66" spans="1:15" ht="13.5" thickBot="1">
      <c r="A66" s="27">
        <v>64.8</v>
      </c>
      <c r="B66" s="28" t="s">
        <v>52</v>
      </c>
      <c r="C66" s="29">
        <v>1988</v>
      </c>
      <c r="D66" s="35"/>
      <c r="E66" s="65">
        <v>55</v>
      </c>
      <c r="F66" s="31">
        <v>60</v>
      </c>
      <c r="G66" s="30">
        <v>-65</v>
      </c>
      <c r="H66" s="32">
        <f t="shared" si="32"/>
        <v>60</v>
      </c>
      <c r="I66" s="30">
        <v>65</v>
      </c>
      <c r="J66" s="36">
        <v>70</v>
      </c>
      <c r="K66" s="37">
        <v>75</v>
      </c>
      <c r="L66" s="32">
        <f t="shared" si="33"/>
        <v>75</v>
      </c>
      <c r="M66" s="33">
        <f t="shared" si="34"/>
        <v>135</v>
      </c>
      <c r="N66" s="34">
        <f t="shared" si="35"/>
        <v>186.69149999999999</v>
      </c>
      <c r="O66" s="76"/>
    </row>
    <row r="67" spans="1:15" ht="13.5" thickBot="1">
      <c r="A67" s="27">
        <v>85.3</v>
      </c>
      <c r="B67" s="28" t="s">
        <v>53</v>
      </c>
      <c r="C67" s="29">
        <v>1998</v>
      </c>
      <c r="D67" s="29"/>
      <c r="E67" s="65">
        <v>80</v>
      </c>
      <c r="F67" s="31">
        <v>-90</v>
      </c>
      <c r="G67" s="30">
        <v>90</v>
      </c>
      <c r="H67" s="32">
        <f t="shared" si="32"/>
        <v>90</v>
      </c>
      <c r="I67" s="30">
        <v>120</v>
      </c>
      <c r="J67" s="36">
        <v>-130</v>
      </c>
      <c r="K67" s="30">
        <v>-130</v>
      </c>
      <c r="L67" s="32">
        <f t="shared" si="33"/>
        <v>120</v>
      </c>
      <c r="M67" s="33">
        <f t="shared" si="34"/>
        <v>210</v>
      </c>
      <c r="N67" s="34">
        <f t="shared" si="35"/>
        <v>248.91300000000001</v>
      </c>
      <c r="O67" s="76"/>
    </row>
    <row r="68" spans="1:15" ht="13.5" thickBot="1">
      <c r="A68" s="27">
        <v>75.5</v>
      </c>
      <c r="B68" s="28" t="s">
        <v>54</v>
      </c>
      <c r="C68" s="29">
        <v>1996</v>
      </c>
      <c r="D68" s="35"/>
      <c r="E68" s="66">
        <v>55</v>
      </c>
      <c r="F68" s="36">
        <v>-65</v>
      </c>
      <c r="G68" s="37">
        <v>65</v>
      </c>
      <c r="H68" s="32">
        <f t="shared" si="32"/>
        <v>65</v>
      </c>
      <c r="I68" s="37">
        <v>75</v>
      </c>
      <c r="J68" s="36">
        <v>85</v>
      </c>
      <c r="K68" s="37">
        <v>88</v>
      </c>
      <c r="L68" s="32">
        <f t="shared" si="33"/>
        <v>88</v>
      </c>
      <c r="M68" s="33">
        <f t="shared" si="34"/>
        <v>153</v>
      </c>
      <c r="N68" s="34">
        <f t="shared" si="35"/>
        <v>193.0095</v>
      </c>
      <c r="O68" s="76"/>
    </row>
    <row r="69" spans="1:15" ht="13.5" hidden="1" thickBot="1">
      <c r="A69" s="38"/>
      <c r="B69" s="39"/>
      <c r="C69" s="41"/>
      <c r="D69" s="41"/>
      <c r="E69" s="67"/>
      <c r="F69" s="44"/>
      <c r="G69" s="42"/>
      <c r="H69" s="45">
        <f t="shared" si="32"/>
        <v>0</v>
      </c>
      <c r="I69" s="42"/>
      <c r="J69" s="44"/>
      <c r="K69" s="42"/>
      <c r="L69" s="45">
        <f t="shared" si="33"/>
        <v>0</v>
      </c>
      <c r="M69" s="84">
        <f t="shared" si="34"/>
        <v>0</v>
      </c>
      <c r="N69" s="85">
        <f t="shared" si="35"/>
        <v>0</v>
      </c>
      <c r="O69" s="86"/>
    </row>
    <row r="70" spans="1:15" ht="13.5" thickBot="1">
      <c r="A70" s="87"/>
      <c r="B70" s="88"/>
      <c r="C70" s="89"/>
      <c r="D70" s="89"/>
      <c r="E70" s="90"/>
      <c r="F70" s="90"/>
      <c r="G70" s="90"/>
      <c r="H70" s="91"/>
      <c r="I70" s="90"/>
      <c r="J70" s="90"/>
      <c r="K70" s="90"/>
      <c r="L70" s="91"/>
      <c r="M70" s="91"/>
      <c r="N70" s="60"/>
      <c r="O70" s="92"/>
    </row>
    <row r="71" spans="1:15">
      <c r="A71" s="71" t="s">
        <v>76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</row>
    <row r="72" spans="1:15">
      <c r="A72" s="72" t="s">
        <v>77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1:15" hidden="1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1:15" ht="13.5" thickBot="1">
      <c r="A74" s="74" t="s">
        <v>78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</sheetData>
  <sheetProtection selectLockedCells="1" selectUnlockedCells="1"/>
  <mergeCells count="29">
    <mergeCell ref="E5:H5"/>
    <mergeCell ref="I5:L5"/>
    <mergeCell ref="A1:B1"/>
    <mergeCell ref="C1:K1"/>
    <mergeCell ref="L1:O1"/>
    <mergeCell ref="A2:O3"/>
    <mergeCell ref="A4:O4"/>
    <mergeCell ref="O43:O48"/>
    <mergeCell ref="A7:M7"/>
    <mergeCell ref="O8:O13"/>
    <mergeCell ref="A14:M14"/>
    <mergeCell ref="O15:O20"/>
    <mergeCell ref="A21:M21"/>
    <mergeCell ref="O22:O27"/>
    <mergeCell ref="A28:M28"/>
    <mergeCell ref="O29:O34"/>
    <mergeCell ref="A35:M35"/>
    <mergeCell ref="O36:O41"/>
    <mergeCell ref="A42:M42"/>
    <mergeCell ref="O50:O55"/>
    <mergeCell ref="A56:M56"/>
    <mergeCell ref="O57:O62"/>
    <mergeCell ref="A63:M63"/>
    <mergeCell ref="O64:O69"/>
    <mergeCell ref="A71:N71"/>
    <mergeCell ref="A72:N72"/>
    <mergeCell ref="A73:N73"/>
    <mergeCell ref="A74:N74"/>
    <mergeCell ref="A49:M49"/>
  </mergeCells>
  <conditionalFormatting sqref="I57:K62 I22:K27 E64:G70 I64:K70 I43:K48 I29:K34 I8:K13 I15:K20 I36:K41 I50:K55 E57:G62 E22:G27 E43:G48 E29:G34 E8:G13 E15:G20 E36:G41 E50:G55">
    <cfRule type="cellIs" dxfId="1" priority="23" stopIfTrue="1" operator="lessThan">
      <formula>0</formula>
    </cfRule>
    <cfRule type="cellIs" dxfId="0" priority="24" stopIfTrue="1" operator="lessThan">
      <formula>0</formula>
    </cfRule>
  </conditionalFormatting>
  <printOptions horizontalCentered="1"/>
  <pageMargins left="0.59027777777777779" right="0.59027777777777779" top="0.59027777777777779" bottom="0.59027777777777779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Muži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revision/>
  <dcterms:created xsi:type="dcterms:W3CDTF">2018-10-27T16:34:05Z</dcterms:created>
  <dcterms:modified xsi:type="dcterms:W3CDTF">2018-10-27T19:25:47Z</dcterms:modified>
</cp:coreProperties>
</file>