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600" windowHeight="8190" tabRatio="801" firstSheet="1" activeTab="4"/>
  </bookViews>
  <sheets>
    <sheet name="ženy (2)" sheetId="1" state="hidden" r:id="rId1"/>
    <sheet name="Muži" sheetId="3" r:id="rId2"/>
    <sheet name="Ženy" sheetId="4" r:id="rId3"/>
    <sheet name="Junioři" sheetId="2" r:id="rId4"/>
    <sheet name="Žáci a žákyně" sheetId="6" r:id="rId5"/>
  </sheets>
  <calcPr calcId="125725" iterateDelta="1E-4"/>
</workbook>
</file>

<file path=xl/calcChain.xml><?xml version="1.0" encoding="utf-8"?>
<calcChain xmlns="http://schemas.openxmlformats.org/spreadsheetml/2006/main">
  <c r="K35" i="3"/>
  <c r="F35"/>
  <c r="K34"/>
  <c r="F34"/>
  <c r="F33"/>
  <c r="F32"/>
  <c r="F31"/>
  <c r="F30"/>
  <c r="F29"/>
  <c r="F26"/>
  <c r="F23"/>
  <c r="F22"/>
  <c r="F18"/>
  <c r="F16"/>
  <c r="F15"/>
  <c r="F14"/>
  <c r="F11"/>
  <c r="F20" i="2"/>
  <c r="F18"/>
  <c r="F17"/>
  <c r="F16"/>
  <c r="F15"/>
  <c r="F11"/>
  <c r="F9"/>
  <c r="F27"/>
  <c r="F26"/>
  <c r="F25"/>
  <c r="F24"/>
  <c r="F23"/>
  <c r="F22"/>
  <c r="F21"/>
  <c r="F19"/>
  <c r="F14"/>
  <c r="F13"/>
  <c r="F10"/>
  <c r="F8"/>
  <c r="F7"/>
  <c r="L27" i="6"/>
  <c r="H27"/>
  <c r="L23"/>
  <c r="H23"/>
  <c r="L22"/>
  <c r="H22"/>
  <c r="H19"/>
  <c r="L20"/>
  <c r="H20"/>
  <c r="L19"/>
  <c r="L18"/>
  <c r="H18"/>
  <c r="L10"/>
  <c r="L13"/>
  <c r="H13"/>
  <c r="L12"/>
  <c r="H12"/>
  <c r="L11"/>
  <c r="H11"/>
  <c r="H10"/>
  <c r="H15"/>
  <c r="L15"/>
  <c r="H16"/>
  <c r="L16"/>
  <c r="L8"/>
  <c r="H8"/>
  <c r="F13" i="4"/>
  <c r="K13"/>
  <c r="F14"/>
  <c r="K14"/>
  <c r="L14"/>
  <c r="F15"/>
  <c r="K15"/>
  <c r="M15" i="6" l="1"/>
  <c r="N15" s="1"/>
  <c r="M16"/>
  <c r="N16" s="1"/>
  <c r="M20"/>
  <c r="N20" s="1"/>
  <c r="M19"/>
  <c r="N19" s="1"/>
  <c r="M27"/>
  <c r="N27" s="1"/>
  <c r="M23"/>
  <c r="N23" s="1"/>
  <c r="M22"/>
  <c r="N22" s="1"/>
  <c r="M18"/>
  <c r="N18" s="1"/>
  <c r="M13"/>
  <c r="N13" s="1"/>
  <c r="M12"/>
  <c r="N12" s="1"/>
  <c r="M11"/>
  <c r="N11" s="1"/>
  <c r="M10"/>
  <c r="N10" s="1"/>
  <c r="M8"/>
  <c r="N8" s="1"/>
  <c r="L13" i="4"/>
  <c r="L15"/>
  <c r="L25" i="6"/>
  <c r="H25"/>
  <c r="K38" i="3"/>
  <c r="F38"/>
  <c r="K33"/>
  <c r="L33" s="1"/>
  <c r="K27"/>
  <c r="F27"/>
  <c r="K24"/>
  <c r="F24"/>
  <c r="M25" i="6" l="1"/>
  <c r="N25" s="1"/>
  <c r="L35" i="3"/>
  <c r="L24"/>
  <c r="L27"/>
  <c r="L38"/>
  <c r="F11" i="4" l="1"/>
  <c r="K11"/>
  <c r="F10"/>
  <c r="K10"/>
  <c r="F12"/>
  <c r="K12"/>
  <c r="F8"/>
  <c r="K8"/>
  <c r="F9"/>
  <c r="K9"/>
  <c r="F16"/>
  <c r="K16"/>
  <c r="F17"/>
  <c r="K17"/>
  <c r="F18"/>
  <c r="K18"/>
  <c r="F19"/>
  <c r="K19"/>
  <c r="F20"/>
  <c r="K20"/>
  <c r="F21"/>
  <c r="K21"/>
  <c r="F22"/>
  <c r="K22"/>
  <c r="F23"/>
  <c r="K23"/>
  <c r="F24"/>
  <c r="K24"/>
  <c r="F25"/>
  <c r="K25"/>
  <c r="L12" l="1"/>
  <c r="L10"/>
  <c r="L9"/>
  <c r="L11"/>
  <c r="L18"/>
  <c r="L25"/>
  <c r="L24"/>
  <c r="L23"/>
  <c r="L22"/>
  <c r="L21"/>
  <c r="L20"/>
  <c r="L19"/>
  <c r="L8"/>
  <c r="L17"/>
  <c r="L16"/>
  <c r="M12" l="1"/>
  <c r="M8"/>
  <c r="M11"/>
  <c r="M15"/>
  <c r="M10"/>
  <c r="M13"/>
  <c r="M9"/>
  <c r="M14"/>
  <c r="M19"/>
  <c r="M25"/>
  <c r="M21"/>
  <c r="M17"/>
  <c r="M22"/>
  <c r="M24"/>
  <c r="M20"/>
  <c r="M16"/>
  <c r="M18"/>
  <c r="M23"/>
  <c r="F34" i="2" l="1"/>
  <c r="F12"/>
  <c r="F28"/>
  <c r="F29"/>
  <c r="F30"/>
  <c r="F31"/>
  <c r="F32"/>
  <c r="F33"/>
  <c r="F36" i="3"/>
  <c r="F37"/>
  <c r="F19"/>
  <c r="F28"/>
  <c r="F9"/>
  <c r="F17"/>
  <c r="F21"/>
  <c r="F12"/>
  <c r="F13"/>
  <c r="F7"/>
  <c r="F6"/>
  <c r="F10"/>
  <c r="F8"/>
  <c r="F20"/>
  <c r="F25"/>
  <c r="K15"/>
  <c r="K20"/>
  <c r="K8"/>
  <c r="K10"/>
  <c r="K6"/>
  <c r="K7"/>
  <c r="K18"/>
  <c r="K29"/>
  <c r="K13"/>
  <c r="K12"/>
  <c r="K21"/>
  <c r="K26"/>
  <c r="K17"/>
  <c r="K16"/>
  <c r="K22"/>
  <c r="K14"/>
  <c r="K9"/>
  <c r="K11"/>
  <c r="K23"/>
  <c r="K28"/>
  <c r="K19"/>
  <c r="K32"/>
  <c r="K37"/>
  <c r="K36"/>
  <c r="K30"/>
  <c r="K25"/>
  <c r="K31"/>
  <c r="K11" i="2"/>
  <c r="K34"/>
  <c r="K33"/>
  <c r="K17"/>
  <c r="K21"/>
  <c r="K9"/>
  <c r="K27"/>
  <c r="K31"/>
  <c r="K15"/>
  <c r="K24"/>
  <c r="K16"/>
  <c r="K20"/>
  <c r="K7"/>
  <c r="K26"/>
  <c r="K28"/>
  <c r="K25"/>
  <c r="K30"/>
  <c r="L22" i="3" l="1"/>
  <c r="L6"/>
  <c r="L12"/>
  <c r="L26"/>
  <c r="L17"/>
  <c r="L16"/>
  <c r="L15"/>
  <c r="L20"/>
  <c r="L8"/>
  <c r="L10"/>
  <c r="L7"/>
  <c r="L29"/>
  <c r="L18"/>
  <c r="L25"/>
  <c r="L36"/>
  <c r="L37"/>
  <c r="L19"/>
  <c r="L23"/>
  <c r="L9"/>
  <c r="L21"/>
  <c r="L13"/>
  <c r="L31"/>
  <c r="L30"/>
  <c r="L34"/>
  <c r="L32"/>
  <c r="L28"/>
  <c r="L11"/>
  <c r="L14"/>
  <c r="L27" i="2"/>
  <c r="L21"/>
  <c r="L33"/>
  <c r="L30"/>
  <c r="L28"/>
  <c r="L16"/>
  <c r="L15"/>
  <c r="L11"/>
  <c r="L7"/>
  <c r="L25"/>
  <c r="L26"/>
  <c r="L20"/>
  <c r="L24"/>
  <c r="L31"/>
  <c r="L9"/>
  <c r="L17"/>
  <c r="L34"/>
  <c r="M11" i="3" l="1"/>
  <c r="M32"/>
  <c r="M13"/>
  <c r="M9"/>
  <c r="M19"/>
  <c r="M36"/>
  <c r="M18"/>
  <c r="M7"/>
  <c r="M8"/>
  <c r="M15"/>
  <c r="M17"/>
  <c r="M12"/>
  <c r="M22"/>
  <c r="M6"/>
  <c r="M33"/>
  <c r="M24"/>
  <c r="M35"/>
  <c r="M38"/>
  <c r="M27"/>
  <c r="M30"/>
  <c r="M14"/>
  <c r="M28"/>
  <c r="M34"/>
  <c r="M31"/>
  <c r="M21"/>
  <c r="M23"/>
  <c r="M37"/>
  <c r="M25"/>
  <c r="M29"/>
  <c r="M10"/>
  <c r="M20"/>
  <c r="M16"/>
  <c r="M26"/>
  <c r="K8" i="2"/>
  <c r="L8" l="1"/>
  <c r="K18"/>
  <c r="K19"/>
  <c r="K13"/>
  <c r="K22"/>
  <c r="K32"/>
  <c r="K12"/>
  <c r="K29"/>
  <c r="K23"/>
  <c r="K14"/>
  <c r="K10"/>
  <c r="I6" i="1"/>
  <c r="J6"/>
  <c r="K6" s="1"/>
  <c r="I7"/>
  <c r="J7"/>
  <c r="K7" s="1"/>
  <c r="I8"/>
  <c r="J8"/>
  <c r="K8" s="1"/>
  <c r="L8" l="1"/>
  <c r="L10" i="2"/>
  <c r="L14"/>
  <c r="L23"/>
  <c r="L32"/>
  <c r="L13"/>
  <c r="L12"/>
  <c r="L18"/>
  <c r="L19"/>
  <c r="L29"/>
  <c r="L22"/>
  <c r="L7" i="1"/>
  <c r="L6"/>
  <c r="M19" i="2" l="1"/>
  <c r="M18"/>
  <c r="M22"/>
  <c r="M33"/>
  <c r="M14"/>
  <c r="M17"/>
  <c r="M21"/>
  <c r="M25"/>
  <c r="M28"/>
  <c r="M16"/>
  <c r="M20"/>
  <c r="M24"/>
  <c r="M31"/>
  <c r="M12"/>
  <c r="M23"/>
  <c r="M27"/>
  <c r="M30"/>
  <c r="M34"/>
  <c r="M29"/>
  <c r="M32"/>
  <c r="M8"/>
  <c r="M11"/>
  <c r="M10"/>
  <c r="M15"/>
  <c r="M9"/>
  <c r="M26"/>
  <c r="M13"/>
  <c r="M7"/>
</calcChain>
</file>

<file path=xl/sharedStrings.xml><?xml version="1.0" encoding="utf-8"?>
<sst xmlns="http://schemas.openxmlformats.org/spreadsheetml/2006/main" count="218" uniqueCount="104">
  <si>
    <t xml:space="preserve">VELKÁ CENA HOLEŠOVA V NADHOZU - XIX. ROČNÍK </t>
  </si>
  <si>
    <t>a 17.  MEZINÁRODNÍ MISTROVSTVÍ MORAVY V NADHOZU -Ženy</t>
  </si>
  <si>
    <t>19.10.2013 - Holešov</t>
  </si>
  <si>
    <t>Nadhoz</t>
  </si>
  <si>
    <t>Jméno</t>
  </si>
  <si>
    <t>Oddíl</t>
  </si>
  <si>
    <t>Hm.</t>
  </si>
  <si>
    <t>Ročník</t>
  </si>
  <si>
    <t>I.</t>
  </si>
  <si>
    <t>II.</t>
  </si>
  <si>
    <t xml:space="preserve">III.  </t>
  </si>
  <si>
    <t>IV.</t>
  </si>
  <si>
    <t>Sinc. koef.</t>
  </si>
  <si>
    <t>Celkem</t>
  </si>
  <si>
    <t>Pořadí</t>
  </si>
  <si>
    <t>Edita Linhová</t>
  </si>
  <si>
    <t>Lb</t>
  </si>
  <si>
    <t>Bianka Horváthová</t>
  </si>
  <si>
    <t>Št</t>
  </si>
  <si>
    <t>Jaroslava Vančurová</t>
  </si>
  <si>
    <t>Pl</t>
  </si>
  <si>
    <t>Vrchní rozhočí: Ing. Jarmila Kaláčová</t>
  </si>
  <si>
    <t>Rozhodčí: Vladislav Doležel, Mgr. Daniel Kolář</t>
  </si>
  <si>
    <t>Sinclair</t>
  </si>
  <si>
    <t>TJ Holešov</t>
  </si>
  <si>
    <t>Kolář David</t>
  </si>
  <si>
    <t>MEZINÁRODNÍ MISTROVSTVÍ MORAVY V NADHOZU - Muži open</t>
  </si>
  <si>
    <t>MEZINÁRODNÍ MISTROVSTVÍ MORAVY V NADHOZU - Ženy open</t>
  </si>
  <si>
    <t>Vzpírání Haná</t>
  </si>
  <si>
    <t>SPČ Olomouc</t>
  </si>
  <si>
    <t>Bonaventurová Michaela</t>
  </si>
  <si>
    <t>Švecová Julie</t>
  </si>
  <si>
    <t>Vojtičko Petr</t>
  </si>
  <si>
    <t>Dobrý Jaroslav</t>
  </si>
  <si>
    <t>Liška Radim</t>
  </si>
  <si>
    <t>Šemnický Robert</t>
  </si>
  <si>
    <t>Krejča Martin</t>
  </si>
  <si>
    <t>Zdražil Lukáš</t>
  </si>
  <si>
    <t>Pernica Libor</t>
  </si>
  <si>
    <t>Maruška Vítězslav</t>
  </si>
  <si>
    <t>Pliska Ladislav</t>
  </si>
  <si>
    <t>Pliska Tomáš</t>
  </si>
  <si>
    <t>Poláček Peter</t>
  </si>
  <si>
    <t>Poštek Patrik</t>
  </si>
  <si>
    <t>Kolář Josef</t>
  </si>
  <si>
    <t>Kolář Daniel</t>
  </si>
  <si>
    <t>-</t>
  </si>
  <si>
    <t>Molnár Csongor</t>
  </si>
  <si>
    <t>Pompa Lukáš</t>
  </si>
  <si>
    <t>Vzpírání Haná Náměšť na Hané</t>
  </si>
  <si>
    <t>SPČ Vzpírání Olomouc</t>
  </si>
  <si>
    <t>TJ Šumperk</t>
  </si>
  <si>
    <t>Roč.</t>
  </si>
  <si>
    <t>Trh</t>
  </si>
  <si>
    <t>Dvojboj</t>
  </si>
  <si>
    <t>nar.</t>
  </si>
  <si>
    <t>III.</t>
  </si>
  <si>
    <t>Zap.</t>
  </si>
  <si>
    <t>Šemnický Václav</t>
  </si>
  <si>
    <t>Vrba Tobiáš</t>
  </si>
  <si>
    <t>Vrchní rozhodčí: Vladislav Doležel</t>
  </si>
  <si>
    <t>Rozhodčí: Daniel Kolář ml., Josef Kolář, Petr Navrátil, Josef Brázdil</t>
  </si>
  <si>
    <t>SK Lázně Bohdaneč</t>
  </si>
  <si>
    <t xml:space="preserve">VELKÁ CENA HOLEŠOVA VE VZPÍRÁNÍ </t>
  </si>
  <si>
    <t>Strapec Šimon</t>
  </si>
  <si>
    <t>Těl.hm.</t>
  </si>
  <si>
    <t>Rozhodčí: Daniel Kolář ml., Josef Kolář, Josef Brázdil, Petr Navrátil</t>
  </si>
  <si>
    <t>VELKÁ CENA HOLEŠOVA V NADHOZU VOL. XXIV &amp;</t>
  </si>
  <si>
    <t>10.11.2018 - Holešov</t>
  </si>
  <si>
    <t>Csipkés Erika</t>
  </si>
  <si>
    <t>Maďarsko</t>
  </si>
  <si>
    <t>Raková Kristýna</t>
  </si>
  <si>
    <t>Kutrová Petra</t>
  </si>
  <si>
    <t>2008 a mladší</t>
  </si>
  <si>
    <t>Slovensko</t>
  </si>
  <si>
    <t>Stratil Ladislav</t>
  </si>
  <si>
    <t>Kuchař Tomáš</t>
  </si>
  <si>
    <t>Kubala Richard</t>
  </si>
  <si>
    <t>Velš Jaroslav</t>
  </si>
  <si>
    <t>Strapec Matúš</t>
  </si>
  <si>
    <t>10. 11. 2018 - Holešov</t>
  </si>
  <si>
    <t>Látal Samuel</t>
  </si>
  <si>
    <t>Žáci a žákyně</t>
  </si>
  <si>
    <t>Flachs Rudolf</t>
  </si>
  <si>
    <t>Žákyně</t>
  </si>
  <si>
    <t>Lászlo Lili Elvira</t>
  </si>
  <si>
    <t>MEZINÁRODNÍ MISTROVSTVÍ MORAVY V NADHOZU - JUNIOŘI do 18 let</t>
  </si>
  <si>
    <t>Novotný Martin</t>
  </si>
  <si>
    <t>Vogel Arnošt</t>
  </si>
  <si>
    <t>Chorovský Alexandr</t>
  </si>
  <si>
    <t>Zavadil Radek</t>
  </si>
  <si>
    <t>Košťák Zbyněk</t>
  </si>
  <si>
    <t>TJ L. Šumperk</t>
  </si>
  <si>
    <t>Kerekes Gergö</t>
  </si>
  <si>
    <t>Mahovský David</t>
  </si>
  <si>
    <t>PSKO Praha</t>
  </si>
  <si>
    <t>Kořínek Vít</t>
  </si>
  <si>
    <t>Bárta Petr</t>
  </si>
  <si>
    <t>Janočo Petr</t>
  </si>
  <si>
    <t>Zdražil Jan</t>
  </si>
  <si>
    <t>Liška Petr</t>
  </si>
  <si>
    <t>Liška Radek</t>
  </si>
  <si>
    <t>Havlák Petr</t>
  </si>
  <si>
    <t>Novotný Jakub</t>
  </si>
</sst>
</file>

<file path=xl/styles.xml><?xml version="1.0" encoding="utf-8"?>
<styleSheet xmlns="http://schemas.openxmlformats.org/spreadsheetml/2006/main">
  <numFmts count="3">
    <numFmt numFmtId="164" formatCode="0.000000"/>
    <numFmt numFmtId="165" formatCode="0.0000"/>
    <numFmt numFmtId="166" formatCode="0_ ;[Red]\-0\ "/>
  </numFmts>
  <fonts count="18">
    <font>
      <sz val="10"/>
      <name val="Arial"/>
      <family val="2"/>
      <charset val="238"/>
    </font>
    <font>
      <b/>
      <i/>
      <sz val="16"/>
      <name val="Times New Roman"/>
      <family val="1"/>
      <charset val="238"/>
    </font>
    <font>
      <sz val="12"/>
      <name val="Times New Roman"/>
      <family val="1"/>
      <charset val="238"/>
    </font>
    <font>
      <sz val="12"/>
      <color indexed="63"/>
      <name val="Times New Roman"/>
      <family val="1"/>
      <charset val="238"/>
    </font>
    <font>
      <b/>
      <sz val="12"/>
      <color indexed="63"/>
      <name val="Times New Roman"/>
      <family val="1"/>
      <charset val="238"/>
    </font>
    <font>
      <b/>
      <i/>
      <sz val="12"/>
      <color indexed="63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b/>
      <i/>
      <sz val="10"/>
      <name val="Arial"/>
      <family val="2"/>
      <charset val="238"/>
    </font>
    <font>
      <b/>
      <i/>
      <sz val="14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0"/>
      <name val="Arial"/>
      <family val="2"/>
      <charset val="238"/>
    </font>
    <font>
      <sz val="12"/>
      <color theme="1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name val="Times New Roman"/>
      <family val="1"/>
      <charset val="238"/>
    </font>
    <font>
      <sz val="11.5"/>
      <color indexed="8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</fills>
  <borders count="147">
    <border>
      <left/>
      <right/>
      <top/>
      <bottom/>
      <diagonal/>
    </border>
    <border>
      <left style="thick">
        <color indexed="8"/>
      </left>
      <right/>
      <top style="thick">
        <color indexed="8"/>
      </top>
      <bottom style="medium">
        <color indexed="8"/>
      </bottom>
      <diagonal/>
    </border>
    <border>
      <left/>
      <right/>
      <top style="thick">
        <color indexed="8"/>
      </top>
      <bottom style="medium">
        <color indexed="8"/>
      </bottom>
      <diagonal/>
    </border>
    <border>
      <left/>
      <right style="thick">
        <color indexed="8"/>
      </right>
      <top style="thick">
        <color indexed="8"/>
      </top>
      <bottom style="medium">
        <color indexed="8"/>
      </bottom>
      <diagonal/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ck">
        <color indexed="8"/>
      </right>
      <top style="medium">
        <color indexed="8"/>
      </top>
      <bottom style="medium">
        <color indexed="8"/>
      </bottom>
      <diagonal/>
    </border>
    <border>
      <left style="thick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ck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medium">
        <color indexed="8"/>
      </right>
      <top style="thin">
        <color indexed="8"/>
      </top>
      <bottom style="thick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ck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ck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indexed="8"/>
      </bottom>
      <diagonal/>
    </border>
    <border>
      <left style="medium">
        <color indexed="8"/>
      </left>
      <right style="thick">
        <color indexed="8"/>
      </right>
      <top style="medium">
        <color indexed="8"/>
      </top>
      <bottom style="thick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 style="medium">
        <color indexed="8"/>
      </left>
      <right style="medium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ck">
        <color indexed="8"/>
      </bottom>
      <diagonal/>
    </border>
    <border>
      <left/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ck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/>
      <top/>
      <bottom style="thick">
        <color indexed="8"/>
      </bottom>
      <diagonal/>
    </border>
    <border>
      <left style="medium">
        <color indexed="8"/>
      </left>
      <right style="thick">
        <color indexed="8"/>
      </right>
      <top style="thick">
        <color indexed="8"/>
      </top>
      <bottom style="medium">
        <color indexed="8"/>
      </bottom>
      <diagonal/>
    </border>
    <border>
      <left style="medium">
        <color indexed="8"/>
      </left>
      <right style="thick">
        <color indexed="8"/>
      </right>
      <top/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medium">
        <color indexed="8"/>
      </left>
      <right style="thick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medium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medium">
        <color indexed="8"/>
      </right>
      <top/>
      <bottom style="thin">
        <color indexed="8"/>
      </bottom>
      <diagonal/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/>
      <top style="medium">
        <color indexed="8"/>
      </top>
      <bottom style="thick">
        <color indexed="8"/>
      </bottom>
      <diagonal/>
    </border>
    <border>
      <left/>
      <right/>
      <top style="medium">
        <color indexed="8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medium">
        <color indexed="8"/>
      </top>
      <bottom style="thick">
        <color indexed="8"/>
      </bottom>
      <diagonal/>
    </border>
    <border>
      <left style="thick">
        <color indexed="8"/>
      </left>
      <right/>
      <top style="hair">
        <color indexed="8"/>
      </top>
      <bottom style="hair">
        <color indexed="8"/>
      </bottom>
      <diagonal/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thick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 style="hair">
        <color indexed="8"/>
      </top>
      <bottom style="hair">
        <color indexed="8"/>
      </bottom>
      <diagonal/>
    </border>
    <border>
      <left/>
      <right/>
      <top style="thick">
        <color indexed="8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indexed="0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thin">
        <color indexed="0"/>
      </left>
      <right/>
      <top style="thick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ck">
        <color indexed="8"/>
      </left>
      <right style="thick">
        <color indexed="8"/>
      </right>
      <top/>
      <bottom style="medium">
        <color indexed="8"/>
      </bottom>
      <diagonal/>
    </border>
    <border>
      <left style="thick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thick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thick">
        <color indexed="8"/>
      </left>
      <right/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thin">
        <color indexed="0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/>
      <right/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  <diagonal/>
    </border>
    <border>
      <left style="thin">
        <color indexed="8"/>
      </left>
      <right/>
      <top style="medium">
        <color indexed="8"/>
      </top>
      <bottom style="hair">
        <color indexed="8"/>
      </bottom>
      <diagonal/>
    </border>
    <border>
      <left/>
      <right style="thin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thick">
        <color indexed="8"/>
      </right>
      <top style="medium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/>
      <top style="hair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0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/>
      <right/>
      <top style="hair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/>
      <top style="hair">
        <color indexed="8"/>
      </top>
      <bottom style="medium">
        <color indexed="8"/>
      </bottom>
      <diagonal/>
    </border>
    <border>
      <left/>
      <right style="thin">
        <color indexed="8"/>
      </right>
      <top style="hair">
        <color indexed="8"/>
      </top>
      <bottom style="medium">
        <color indexed="8"/>
      </bottom>
      <diagonal/>
    </border>
    <border>
      <left style="medium">
        <color indexed="8"/>
      </left>
      <right style="thick">
        <color indexed="8"/>
      </right>
      <top style="hair">
        <color indexed="8"/>
      </top>
      <bottom style="medium">
        <color indexed="8"/>
      </bottom>
      <diagonal/>
    </border>
    <border>
      <left style="thick">
        <color indexed="8"/>
      </left>
      <right style="thick">
        <color indexed="8"/>
      </right>
      <top style="hair">
        <color indexed="8"/>
      </top>
      <bottom style="medium">
        <color indexed="8"/>
      </bottom>
      <diagonal/>
    </border>
    <border>
      <left style="thick">
        <color indexed="8"/>
      </left>
      <right/>
      <top style="hair">
        <color indexed="8"/>
      </top>
      <bottom/>
      <diagonal/>
    </border>
    <border>
      <left style="medium">
        <color indexed="8"/>
      </left>
      <right style="medium">
        <color indexed="8"/>
      </right>
      <top style="hair">
        <color indexed="8"/>
      </top>
      <bottom/>
      <diagonal/>
    </border>
    <border>
      <left style="thin">
        <color indexed="0"/>
      </left>
      <right style="medium">
        <color indexed="8"/>
      </right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 style="medium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/>
      <top style="hair">
        <color indexed="8"/>
      </top>
      <bottom/>
      <diagonal/>
    </border>
    <border>
      <left/>
      <right style="thin">
        <color indexed="8"/>
      </right>
      <top style="hair">
        <color indexed="8"/>
      </top>
      <bottom/>
      <diagonal/>
    </border>
    <border>
      <left style="medium">
        <color indexed="8"/>
      </left>
      <right style="thick">
        <color indexed="8"/>
      </right>
      <top style="hair">
        <color indexed="8"/>
      </top>
      <bottom/>
      <diagonal/>
    </border>
    <border>
      <left style="thick">
        <color indexed="8"/>
      </left>
      <right style="thick">
        <color indexed="8"/>
      </right>
      <top style="hair">
        <color indexed="8"/>
      </top>
      <bottom/>
      <diagonal/>
    </border>
    <border>
      <left style="thin">
        <color indexed="0"/>
      </left>
      <right style="medium">
        <color indexed="8"/>
      </right>
      <top style="medium">
        <color indexed="8"/>
      </top>
      <bottom style="thick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ck">
        <color indexed="8"/>
      </bottom>
      <diagonal/>
    </border>
    <border>
      <left style="thin">
        <color indexed="8"/>
      </left>
      <right/>
      <top style="medium">
        <color indexed="8"/>
      </top>
      <bottom style="thick">
        <color indexed="8"/>
      </bottom>
      <diagonal/>
    </border>
    <border>
      <left/>
      <right style="thin">
        <color indexed="8"/>
      </right>
      <top style="medium">
        <color indexed="8"/>
      </top>
      <bottom style="thick">
        <color indexed="8"/>
      </bottom>
      <diagonal/>
    </border>
    <border>
      <left/>
      <right/>
      <top style="thick">
        <color indexed="8"/>
      </top>
      <bottom style="medium">
        <color auto="1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ck">
        <color indexed="8"/>
      </right>
      <top style="thin">
        <color indexed="8"/>
      </top>
      <bottom/>
      <diagonal/>
    </border>
  </borders>
  <cellStyleXfs count="3">
    <xf numFmtId="0" fontId="0" fillId="0" borderId="0"/>
    <xf numFmtId="0" fontId="12" fillId="0" borderId="0"/>
    <xf numFmtId="0" fontId="12" fillId="0" borderId="0"/>
  </cellStyleXfs>
  <cellXfs count="354">
    <xf numFmtId="0" fontId="0" fillId="0" borderId="0" xfId="0"/>
    <xf numFmtId="0" fontId="12" fillId="0" borderId="0" xfId="1"/>
    <xf numFmtId="0" fontId="2" fillId="0" borderId="1" xfId="1" applyFont="1" applyBorder="1"/>
    <xf numFmtId="0" fontId="3" fillId="0" borderId="2" xfId="1" applyFont="1" applyBorder="1" applyAlignment="1">
      <alignment horizontal="center"/>
    </xf>
    <xf numFmtId="0" fontId="4" fillId="0" borderId="2" xfId="1" applyFont="1" applyBorder="1" applyAlignment="1">
      <alignment horizontal="center"/>
    </xf>
    <xf numFmtId="0" fontId="4" fillId="0" borderId="3" xfId="1" applyFont="1" applyBorder="1" applyAlignment="1">
      <alignment horizontal="center"/>
    </xf>
    <xf numFmtId="0" fontId="5" fillId="0" borderId="4" xfId="1" applyFont="1" applyBorder="1" applyAlignment="1">
      <alignment horizontal="center"/>
    </xf>
    <xf numFmtId="0" fontId="5" fillId="0" borderId="5" xfId="1" applyFont="1" applyBorder="1" applyAlignment="1">
      <alignment horizontal="center"/>
    </xf>
    <xf numFmtId="0" fontId="5" fillId="0" borderId="6" xfId="1" applyFont="1" applyBorder="1" applyAlignment="1">
      <alignment horizontal="center"/>
    </xf>
    <xf numFmtId="0" fontId="5" fillId="0" borderId="7" xfId="1" applyFont="1" applyBorder="1" applyAlignment="1">
      <alignment horizontal="center"/>
    </xf>
    <xf numFmtId="0" fontId="5" fillId="0" borderId="8" xfId="1" applyFont="1" applyBorder="1" applyAlignment="1">
      <alignment horizontal="center"/>
    </xf>
    <xf numFmtId="0" fontId="6" fillId="0" borderId="9" xfId="1" applyFont="1" applyBorder="1" applyAlignment="1">
      <alignment horizontal="center"/>
    </xf>
    <xf numFmtId="0" fontId="5" fillId="0" borderId="10" xfId="1" applyFont="1" applyBorder="1" applyAlignment="1">
      <alignment horizontal="center"/>
    </xf>
    <xf numFmtId="0" fontId="5" fillId="0" borderId="5" xfId="1" applyFont="1" applyBorder="1"/>
    <xf numFmtId="0" fontId="5" fillId="0" borderId="11" xfId="1" applyFont="1" applyBorder="1" applyAlignment="1">
      <alignment horizontal="center"/>
    </xf>
    <xf numFmtId="0" fontId="3" fillId="0" borderId="12" xfId="1" applyFont="1" applyBorder="1"/>
    <xf numFmtId="0" fontId="3" fillId="0" borderId="13" xfId="1" applyFont="1" applyBorder="1"/>
    <xf numFmtId="2" fontId="3" fillId="0" borderId="13" xfId="1" applyNumberFormat="1" applyFont="1" applyBorder="1" applyAlignment="1">
      <alignment horizontal="center"/>
    </xf>
    <xf numFmtId="0" fontId="3" fillId="0" borderId="13" xfId="1" applyFont="1" applyBorder="1" applyAlignment="1">
      <alignment horizontal="center"/>
    </xf>
    <xf numFmtId="0" fontId="3" fillId="0" borderId="14" xfId="1" applyFont="1" applyBorder="1" applyAlignment="1">
      <alignment horizontal="center"/>
    </xf>
    <xf numFmtId="0" fontId="3" fillId="0" borderId="15" xfId="1" applyFont="1" applyBorder="1" applyAlignment="1">
      <alignment horizontal="center"/>
    </xf>
    <xf numFmtId="0" fontId="2" fillId="0" borderId="16" xfId="1" applyFont="1" applyBorder="1" applyAlignment="1">
      <alignment horizontal="center"/>
    </xf>
    <xf numFmtId="0" fontId="7" fillId="0" borderId="5" xfId="1" applyFont="1" applyBorder="1" applyAlignment="1">
      <alignment horizontal="center" vertical="center"/>
    </xf>
    <xf numFmtId="0" fontId="3" fillId="0" borderId="5" xfId="1" applyFont="1" applyBorder="1" applyAlignment="1">
      <alignment horizontal="center"/>
    </xf>
    <xf numFmtId="0" fontId="3" fillId="0" borderId="5" xfId="1" applyFont="1" applyBorder="1" applyAlignment="1">
      <alignment horizontal="center" vertical="center"/>
    </xf>
    <xf numFmtId="0" fontId="2" fillId="2" borderId="11" xfId="1" applyFont="1" applyFill="1" applyBorder="1" applyAlignment="1">
      <alignment horizontal="center" vertical="center"/>
    </xf>
    <xf numFmtId="0" fontId="3" fillId="0" borderId="17" xfId="1" applyFont="1" applyBorder="1"/>
    <xf numFmtId="0" fontId="3" fillId="0" borderId="18" xfId="1" applyFont="1" applyBorder="1"/>
    <xf numFmtId="2" fontId="3" fillId="0" borderId="18" xfId="1" applyNumberFormat="1" applyFont="1" applyBorder="1" applyAlignment="1">
      <alignment horizontal="center"/>
    </xf>
    <xf numFmtId="0" fontId="3" fillId="0" borderId="18" xfId="1" applyFont="1" applyBorder="1" applyAlignment="1">
      <alignment horizontal="center"/>
    </xf>
    <xf numFmtId="0" fontId="8" fillId="0" borderId="19" xfId="1" applyFont="1" applyBorder="1" applyAlignment="1">
      <alignment horizontal="center"/>
    </xf>
    <xf numFmtId="0" fontId="3" fillId="0" borderId="20" xfId="1" applyFont="1" applyBorder="1" applyAlignment="1">
      <alignment horizontal="center"/>
    </xf>
    <xf numFmtId="0" fontId="8" fillId="0" borderId="20" xfId="1" applyFont="1" applyBorder="1" applyAlignment="1">
      <alignment horizontal="center"/>
    </xf>
    <xf numFmtId="0" fontId="8" fillId="0" borderId="21" xfId="1" applyFont="1" applyBorder="1" applyAlignment="1">
      <alignment horizontal="center"/>
    </xf>
    <xf numFmtId="0" fontId="3" fillId="0" borderId="22" xfId="1" applyFont="1" applyBorder="1"/>
    <xf numFmtId="0" fontId="3" fillId="0" borderId="23" xfId="1" applyFont="1" applyBorder="1"/>
    <xf numFmtId="2" fontId="3" fillId="0" borderId="23" xfId="1" applyNumberFormat="1" applyFont="1" applyBorder="1" applyAlignment="1">
      <alignment horizontal="center"/>
    </xf>
    <xf numFmtId="0" fontId="3" fillId="0" borderId="23" xfId="1" applyFont="1" applyBorder="1" applyAlignment="1">
      <alignment horizontal="center"/>
    </xf>
    <xf numFmtId="0" fontId="3" fillId="0" borderId="24" xfId="1" applyFont="1" applyBorder="1" applyAlignment="1">
      <alignment horizontal="center"/>
    </xf>
    <xf numFmtId="0" fontId="8" fillId="0" borderId="25" xfId="1" applyFont="1" applyBorder="1" applyAlignment="1">
      <alignment horizontal="center"/>
    </xf>
    <xf numFmtId="0" fontId="3" fillId="0" borderId="25" xfId="1" applyFont="1" applyBorder="1" applyAlignment="1">
      <alignment horizontal="center"/>
    </xf>
    <xf numFmtId="0" fontId="2" fillId="0" borderId="26" xfId="1" applyFont="1" applyBorder="1" applyAlignment="1">
      <alignment horizontal="center"/>
    </xf>
    <xf numFmtId="0" fontId="7" fillId="0" borderId="27" xfId="1" applyFont="1" applyBorder="1" applyAlignment="1">
      <alignment horizontal="center" vertical="center"/>
    </xf>
    <xf numFmtId="0" fontId="3" fillId="0" borderId="27" xfId="1" applyFont="1" applyBorder="1" applyAlignment="1">
      <alignment horizontal="center"/>
    </xf>
    <xf numFmtId="0" fontId="3" fillId="0" borderId="27" xfId="1" applyFont="1" applyBorder="1" applyAlignment="1">
      <alignment horizontal="center" vertical="center"/>
    </xf>
    <xf numFmtId="0" fontId="2" fillId="2" borderId="28" xfId="1" applyFont="1" applyFill="1" applyBorder="1" applyAlignment="1">
      <alignment horizontal="center" vertical="center"/>
    </xf>
    <xf numFmtId="0" fontId="3" fillId="0" borderId="0" xfId="1" applyFont="1" applyBorder="1"/>
    <xf numFmtId="0" fontId="3" fillId="0" borderId="0" xfId="1" applyFont="1" applyBorder="1" applyAlignment="1">
      <alignment horizontal="center"/>
    </xf>
    <xf numFmtId="0" fontId="8" fillId="0" borderId="0" xfId="1" applyFont="1" applyBorder="1" applyAlignment="1">
      <alignment horizontal="center"/>
    </xf>
    <xf numFmtId="0" fontId="2" fillId="0" borderId="0" xfId="1" applyFont="1" applyBorder="1" applyAlignment="1">
      <alignment horizontal="center"/>
    </xf>
    <xf numFmtId="0" fontId="7" fillId="0" borderId="0" xfId="1" applyFont="1" applyBorder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/>
    </xf>
    <xf numFmtId="0" fontId="5" fillId="0" borderId="0" xfId="1" applyFont="1" applyBorder="1" applyAlignment="1"/>
    <xf numFmtId="0" fontId="3" fillId="0" borderId="0" xfId="1" applyFont="1" applyBorder="1" applyAlignment="1"/>
    <xf numFmtId="164" fontId="12" fillId="0" borderId="0" xfId="1" applyNumberFormat="1"/>
    <xf numFmtId="0" fontId="7" fillId="0" borderId="18" xfId="1" applyFont="1" applyBorder="1" applyAlignment="1">
      <alignment horizontal="center"/>
    </xf>
    <xf numFmtId="0" fontId="7" fillId="2" borderId="30" xfId="1" applyFont="1" applyFill="1" applyBorder="1" applyAlignment="1">
      <alignment horizontal="center"/>
    </xf>
    <xf numFmtId="0" fontId="2" fillId="0" borderId="17" xfId="0" applyFont="1" applyFill="1" applyBorder="1" applyAlignment="1">
      <alignment horizontal="left"/>
    </xf>
    <xf numFmtId="0" fontId="2" fillId="0" borderId="22" xfId="0" applyFont="1" applyFill="1" applyBorder="1" applyAlignment="1">
      <alignment horizontal="left"/>
    </xf>
    <xf numFmtId="0" fontId="7" fillId="0" borderId="23" xfId="1" applyFont="1" applyBorder="1" applyAlignment="1">
      <alignment horizontal="center"/>
    </xf>
    <xf numFmtId="0" fontId="7" fillId="2" borderId="31" xfId="1" applyFont="1" applyFill="1" applyBorder="1" applyAlignment="1">
      <alignment horizontal="center"/>
    </xf>
    <xf numFmtId="0" fontId="11" fillId="0" borderId="33" xfId="2" applyFont="1" applyBorder="1" applyAlignment="1">
      <alignment horizontal="left"/>
    </xf>
    <xf numFmtId="165" fontId="2" fillId="0" borderId="21" xfId="1" applyNumberFormat="1" applyFont="1" applyBorder="1" applyAlignment="1">
      <alignment horizontal="center"/>
    </xf>
    <xf numFmtId="165" fontId="2" fillId="0" borderId="26" xfId="1" applyNumberFormat="1" applyFont="1" applyBorder="1" applyAlignment="1">
      <alignment horizontal="center"/>
    </xf>
    <xf numFmtId="166" fontId="2" fillId="3" borderId="20" xfId="2" applyNumberFormat="1" applyFont="1" applyFill="1" applyBorder="1" applyAlignment="1">
      <alignment horizontal="center"/>
    </xf>
    <xf numFmtId="166" fontId="11" fillId="3" borderId="20" xfId="2" applyNumberFormat="1" applyFont="1" applyFill="1" applyBorder="1" applyAlignment="1">
      <alignment horizontal="center"/>
    </xf>
    <xf numFmtId="2" fontId="2" fillId="0" borderId="20" xfId="1" applyNumberFormat="1" applyFont="1" applyFill="1" applyBorder="1" applyAlignment="1">
      <alignment horizontal="center"/>
    </xf>
    <xf numFmtId="0" fontId="2" fillId="0" borderId="20" xfId="1" applyFont="1" applyFill="1" applyBorder="1" applyAlignment="1">
      <alignment horizontal="center"/>
    </xf>
    <xf numFmtId="166" fontId="11" fillId="0" borderId="20" xfId="1" applyNumberFormat="1" applyFont="1" applyBorder="1" applyAlignment="1">
      <alignment horizontal="center"/>
    </xf>
    <xf numFmtId="0" fontId="2" fillId="0" borderId="15" xfId="1" applyFont="1" applyFill="1" applyBorder="1" applyAlignment="1">
      <alignment horizontal="center"/>
    </xf>
    <xf numFmtId="0" fontId="7" fillId="0" borderId="13" xfId="1" applyFont="1" applyBorder="1" applyAlignment="1">
      <alignment horizontal="center"/>
    </xf>
    <xf numFmtId="166" fontId="11" fillId="0" borderId="20" xfId="2" applyNumberFormat="1" applyFont="1" applyBorder="1" applyAlignment="1">
      <alignment horizontal="center"/>
    </xf>
    <xf numFmtId="0" fontId="11" fillId="3" borderId="20" xfId="2" applyFont="1" applyFill="1" applyBorder="1" applyAlignment="1">
      <alignment horizontal="center"/>
    </xf>
    <xf numFmtId="0" fontId="11" fillId="3" borderId="20" xfId="0" applyFont="1" applyFill="1" applyBorder="1" applyAlignment="1">
      <alignment horizontal="center"/>
    </xf>
    <xf numFmtId="166" fontId="11" fillId="3" borderId="20" xfId="2" quotePrefix="1" applyNumberFormat="1" applyFont="1" applyFill="1" applyBorder="1" applyAlignment="1">
      <alignment horizontal="center"/>
    </xf>
    <xf numFmtId="2" fontId="11" fillId="0" borderId="20" xfId="0" applyNumberFormat="1" applyFont="1" applyBorder="1" applyAlignment="1">
      <alignment horizontal="center"/>
    </xf>
    <xf numFmtId="0" fontId="2" fillId="0" borderId="0" xfId="1" applyFont="1"/>
    <xf numFmtId="2" fontId="11" fillId="0" borderId="15" xfId="0" applyNumberFormat="1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165" fontId="2" fillId="0" borderId="16" xfId="1" applyNumberFormat="1" applyFont="1" applyBorder="1" applyAlignment="1">
      <alignment horizontal="center"/>
    </xf>
    <xf numFmtId="166" fontId="11" fillId="0" borderId="29" xfId="1" applyNumberFormat="1" applyFont="1" applyBorder="1" applyAlignment="1">
      <alignment horizontal="center"/>
    </xf>
    <xf numFmtId="166" fontId="11" fillId="3" borderId="29" xfId="2" applyNumberFormat="1" applyFont="1" applyFill="1" applyBorder="1" applyAlignment="1">
      <alignment horizontal="center"/>
    </xf>
    <xf numFmtId="166" fontId="11" fillId="0" borderId="35" xfId="1" applyNumberFormat="1" applyFont="1" applyBorder="1" applyAlignment="1">
      <alignment horizontal="center"/>
    </xf>
    <xf numFmtId="166" fontId="2" fillId="3" borderId="35" xfId="1" applyNumberFormat="1" applyFont="1" applyFill="1" applyBorder="1" applyAlignment="1">
      <alignment horizontal="center"/>
    </xf>
    <xf numFmtId="166" fontId="2" fillId="0" borderId="35" xfId="1" applyNumberFormat="1" applyFont="1" applyBorder="1" applyAlignment="1">
      <alignment horizontal="center"/>
    </xf>
    <xf numFmtId="165" fontId="2" fillId="0" borderId="42" xfId="1" applyNumberFormat="1" applyFont="1" applyBorder="1" applyAlignment="1">
      <alignment horizontal="center"/>
    </xf>
    <xf numFmtId="165" fontId="2" fillId="0" borderId="43" xfId="1" applyNumberFormat="1" applyFont="1" applyBorder="1" applyAlignment="1">
      <alignment horizontal="center"/>
    </xf>
    <xf numFmtId="166" fontId="11" fillId="3" borderId="29" xfId="0" applyNumberFormat="1" applyFont="1" applyFill="1" applyBorder="1" applyAlignment="1">
      <alignment horizontal="center"/>
    </xf>
    <xf numFmtId="166" fontId="11" fillId="3" borderId="20" xfId="0" applyNumberFormat="1" applyFont="1" applyFill="1" applyBorder="1" applyAlignment="1">
      <alignment horizontal="center"/>
    </xf>
    <xf numFmtId="166" fontId="2" fillId="3" borderId="20" xfId="0" applyNumberFormat="1" applyFont="1" applyFill="1" applyBorder="1" applyAlignment="1">
      <alignment horizontal="center"/>
    </xf>
    <xf numFmtId="166" fontId="11" fillId="3" borderId="20" xfId="0" quotePrefix="1" applyNumberFormat="1" applyFont="1" applyFill="1" applyBorder="1" applyAlignment="1">
      <alignment horizontal="center"/>
    </xf>
    <xf numFmtId="1" fontId="11" fillId="3" borderId="29" xfId="2" applyNumberFormat="1" applyFont="1" applyFill="1" applyBorder="1" applyAlignment="1">
      <alignment horizontal="center"/>
    </xf>
    <xf numFmtId="1" fontId="11" fillId="3" borderId="20" xfId="2" applyNumberFormat="1" applyFont="1" applyFill="1" applyBorder="1" applyAlignment="1">
      <alignment horizontal="center"/>
    </xf>
    <xf numFmtId="166" fontId="2" fillId="3" borderId="29" xfId="0" applyNumberFormat="1" applyFont="1" applyFill="1" applyBorder="1" applyAlignment="1">
      <alignment horizontal="center"/>
    </xf>
    <xf numFmtId="166" fontId="2" fillId="3" borderId="20" xfId="0" quotePrefix="1" applyNumberFormat="1" applyFont="1" applyFill="1" applyBorder="1" applyAlignment="1">
      <alignment horizontal="center"/>
    </xf>
    <xf numFmtId="1" fontId="11" fillId="3" borderId="20" xfId="2" quotePrefix="1" applyNumberFormat="1" applyFont="1" applyFill="1" applyBorder="1" applyAlignment="1">
      <alignment horizontal="center"/>
    </xf>
    <xf numFmtId="0" fontId="11" fillId="0" borderId="33" xfId="0" applyFont="1" applyBorder="1" applyAlignment="1">
      <alignment horizontal="left"/>
    </xf>
    <xf numFmtId="0" fontId="11" fillId="3" borderId="33" xfId="2" applyFont="1" applyFill="1" applyBorder="1" applyAlignment="1">
      <alignment horizontal="left"/>
    </xf>
    <xf numFmtId="0" fontId="2" fillId="0" borderId="33" xfId="0" applyFont="1" applyFill="1" applyBorder="1" applyAlignment="1">
      <alignment horizontal="left"/>
    </xf>
    <xf numFmtId="0" fontId="2" fillId="3" borderId="33" xfId="0" applyFont="1" applyFill="1" applyBorder="1" applyAlignment="1">
      <alignment horizontal="left"/>
    </xf>
    <xf numFmtId="165" fontId="6" fillId="4" borderId="39" xfId="1" applyNumberFormat="1" applyFont="1" applyFill="1" applyBorder="1" applyAlignment="1">
      <alignment horizontal="center"/>
    </xf>
    <xf numFmtId="0" fontId="7" fillId="2" borderId="55" xfId="1" applyFont="1" applyFill="1" applyBorder="1" applyAlignment="1">
      <alignment horizontal="center"/>
    </xf>
    <xf numFmtId="0" fontId="6" fillId="4" borderId="54" xfId="1" applyFont="1" applyFill="1" applyBorder="1" applyAlignment="1">
      <alignment horizontal="center"/>
    </xf>
    <xf numFmtId="2" fontId="11" fillId="0" borderId="25" xfId="0" applyNumberFormat="1" applyFont="1" applyBorder="1" applyAlignment="1">
      <alignment horizontal="center"/>
    </xf>
    <xf numFmtId="0" fontId="2" fillId="0" borderId="34" xfId="0" applyFont="1" applyFill="1" applyBorder="1" applyAlignment="1">
      <alignment horizontal="left"/>
    </xf>
    <xf numFmtId="0" fontId="2" fillId="0" borderId="25" xfId="1" applyFont="1" applyFill="1" applyBorder="1" applyAlignment="1">
      <alignment horizontal="center"/>
    </xf>
    <xf numFmtId="0" fontId="11" fillId="0" borderId="25" xfId="0" applyFont="1" applyBorder="1" applyAlignment="1">
      <alignment horizontal="center"/>
    </xf>
    <xf numFmtId="166" fontId="11" fillId="3" borderId="37" xfId="0" applyNumberFormat="1" applyFont="1" applyFill="1" applyBorder="1" applyAlignment="1">
      <alignment horizontal="center"/>
    </xf>
    <xf numFmtId="166" fontId="11" fillId="3" borderId="25" xfId="0" applyNumberFormat="1" applyFont="1" applyFill="1" applyBorder="1" applyAlignment="1">
      <alignment horizontal="center"/>
    </xf>
    <xf numFmtId="166" fontId="2" fillId="0" borderId="36" xfId="1" applyNumberFormat="1" applyFont="1" applyBorder="1" applyAlignment="1">
      <alignment horizontal="center"/>
    </xf>
    <xf numFmtId="165" fontId="2" fillId="0" borderId="56" xfId="1" applyNumberFormat="1" applyFont="1" applyBorder="1" applyAlignment="1">
      <alignment horizontal="center"/>
    </xf>
    <xf numFmtId="2" fontId="11" fillId="0" borderId="58" xfId="0" applyNumberFormat="1" applyFont="1" applyBorder="1" applyAlignment="1">
      <alignment horizontal="center"/>
    </xf>
    <xf numFmtId="165" fontId="2" fillId="0" borderId="59" xfId="1" applyNumberFormat="1" applyFont="1" applyBorder="1" applyAlignment="1">
      <alignment horizontal="center"/>
    </xf>
    <xf numFmtId="166" fontId="11" fillId="3" borderId="58" xfId="0" applyNumberFormat="1" applyFont="1" applyFill="1" applyBorder="1" applyAlignment="1">
      <alignment horizontal="center"/>
    </xf>
    <xf numFmtId="166" fontId="2" fillId="0" borderId="61" xfId="1" applyNumberFormat="1" applyFont="1" applyBorder="1" applyAlignment="1">
      <alignment horizontal="center"/>
    </xf>
    <xf numFmtId="0" fontId="7" fillId="0" borderId="62" xfId="1" applyFont="1" applyBorder="1" applyAlignment="1">
      <alignment horizontal="center"/>
    </xf>
    <xf numFmtId="165" fontId="2" fillId="0" borderId="63" xfId="1" applyNumberFormat="1" applyFont="1" applyBorder="1" applyAlignment="1">
      <alignment horizontal="center"/>
    </xf>
    <xf numFmtId="166" fontId="11" fillId="3" borderId="58" xfId="2" applyNumberFormat="1" applyFont="1" applyFill="1" applyBorder="1" applyAlignment="1">
      <alignment horizontal="center"/>
    </xf>
    <xf numFmtId="166" fontId="2" fillId="3" borderId="61" xfId="1" applyNumberFormat="1" applyFont="1" applyFill="1" applyBorder="1" applyAlignment="1">
      <alignment horizontal="center"/>
    </xf>
    <xf numFmtId="0" fontId="2" fillId="3" borderId="57" xfId="0" applyFont="1" applyFill="1" applyBorder="1" applyAlignment="1">
      <alignment horizontal="left"/>
    </xf>
    <xf numFmtId="2" fontId="2" fillId="0" borderId="58" xfId="1" applyNumberFormat="1" applyFont="1" applyFill="1" applyBorder="1" applyAlignment="1">
      <alignment horizontal="center"/>
    </xf>
    <xf numFmtId="0" fontId="11" fillId="3" borderId="58" xfId="0" applyFont="1" applyFill="1" applyBorder="1" applyAlignment="1">
      <alignment horizontal="center"/>
    </xf>
    <xf numFmtId="166" fontId="11" fillId="3" borderId="60" xfId="2" applyNumberFormat="1" applyFont="1" applyFill="1" applyBorder="1" applyAlignment="1">
      <alignment horizontal="center"/>
    </xf>
    <xf numFmtId="166" fontId="11" fillId="3" borderId="58" xfId="2" quotePrefix="1" applyNumberFormat="1" applyFont="1" applyFill="1" applyBorder="1" applyAlignment="1">
      <alignment horizontal="center"/>
    </xf>
    <xf numFmtId="166" fontId="2" fillId="3" borderId="58" xfId="0" applyNumberFormat="1" applyFont="1" applyFill="1" applyBorder="1" applyAlignment="1">
      <alignment horizontal="center"/>
    </xf>
    <xf numFmtId="166" fontId="11" fillId="3" borderId="15" xfId="2" applyNumberFormat="1" applyFont="1" applyFill="1" applyBorder="1" applyAlignment="1">
      <alignment horizontal="center"/>
    </xf>
    <xf numFmtId="166" fontId="2" fillId="0" borderId="21" xfId="1" applyNumberFormat="1" applyFont="1" applyBorder="1" applyAlignment="1">
      <alignment horizontal="center"/>
    </xf>
    <xf numFmtId="166" fontId="11" fillId="3" borderId="19" xfId="2" applyNumberFormat="1" applyFont="1" applyFill="1" applyBorder="1" applyAlignment="1">
      <alignment horizontal="center"/>
    </xf>
    <xf numFmtId="166" fontId="2" fillId="3" borderId="21" xfId="1" applyNumberFormat="1" applyFont="1" applyFill="1" applyBorder="1" applyAlignment="1">
      <alignment horizontal="center"/>
    </xf>
    <xf numFmtId="166" fontId="11" fillId="3" borderId="19" xfId="0" applyNumberFormat="1" applyFont="1" applyFill="1" applyBorder="1" applyAlignment="1">
      <alignment horizontal="center"/>
    </xf>
    <xf numFmtId="2" fontId="11" fillId="0" borderId="20" xfId="0" applyNumberFormat="1" applyFont="1" applyBorder="1" applyAlignment="1">
      <alignment horizontal="right"/>
    </xf>
    <xf numFmtId="166" fontId="11" fillId="0" borderId="20" xfId="0" applyNumberFormat="1" applyFont="1" applyBorder="1" applyAlignment="1">
      <alignment horizontal="center"/>
    </xf>
    <xf numFmtId="166" fontId="11" fillId="0" borderId="29" xfId="0" applyNumberFormat="1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3" borderId="21" xfId="2" applyFont="1" applyFill="1" applyBorder="1" applyAlignment="1">
      <alignment horizontal="center"/>
    </xf>
    <xf numFmtId="0" fontId="11" fillId="3" borderId="21" xfId="0" applyFont="1" applyFill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6" fillId="4" borderId="66" xfId="1" applyFont="1" applyFill="1" applyBorder="1" applyAlignment="1">
      <alignment horizontal="center"/>
    </xf>
    <xf numFmtId="0" fontId="7" fillId="2" borderId="65" xfId="1" applyFont="1" applyFill="1" applyBorder="1" applyAlignment="1">
      <alignment horizontal="center"/>
    </xf>
    <xf numFmtId="0" fontId="2" fillId="0" borderId="33" xfId="1" applyFont="1" applyFill="1" applyBorder="1" applyAlignment="1">
      <alignment horizontal="left"/>
    </xf>
    <xf numFmtId="1" fontId="2" fillId="0" borderId="21" xfId="1" applyNumberFormat="1" applyFont="1" applyFill="1" applyBorder="1" applyAlignment="1">
      <alignment horizontal="center"/>
    </xf>
    <xf numFmtId="0" fontId="11" fillId="0" borderId="17" xfId="0" applyFont="1" applyBorder="1" applyAlignment="1">
      <alignment horizontal="left"/>
    </xf>
    <xf numFmtId="0" fontId="2" fillId="0" borderId="29" xfId="1" applyFont="1" applyFill="1" applyBorder="1" applyAlignment="1">
      <alignment horizontal="center"/>
    </xf>
    <xf numFmtId="2" fontId="2" fillId="0" borderId="29" xfId="1" applyNumberFormat="1" applyFont="1" applyFill="1" applyBorder="1" applyAlignment="1">
      <alignment horizontal="center"/>
    </xf>
    <xf numFmtId="0" fontId="2" fillId="0" borderId="37" xfId="1" applyFont="1" applyFill="1" applyBorder="1" applyAlignment="1">
      <alignment horizontal="center"/>
    </xf>
    <xf numFmtId="0" fontId="11" fillId="3" borderId="17" xfId="2" applyFont="1" applyFill="1" applyBorder="1" applyAlignment="1">
      <alignment horizontal="left"/>
    </xf>
    <xf numFmtId="0" fontId="2" fillId="3" borderId="17" xfId="0" applyFont="1" applyFill="1" applyBorder="1" applyAlignment="1">
      <alignment horizontal="left"/>
    </xf>
    <xf numFmtId="0" fontId="2" fillId="3" borderId="17" xfId="0" applyFont="1" applyFill="1" applyBorder="1" applyAlignment="1">
      <alignment horizontal="left" vertical="center"/>
    </xf>
    <xf numFmtId="0" fontId="2" fillId="0" borderId="17" xfId="1" applyFont="1" applyFill="1" applyBorder="1" applyAlignment="1">
      <alignment horizontal="left"/>
    </xf>
    <xf numFmtId="0" fontId="2" fillId="3" borderId="12" xfId="0" applyFont="1" applyFill="1" applyBorder="1" applyAlignment="1">
      <alignment horizontal="left"/>
    </xf>
    <xf numFmtId="2" fontId="2" fillId="0" borderId="41" xfId="1" applyNumberFormat="1" applyFont="1" applyFill="1" applyBorder="1" applyAlignment="1">
      <alignment horizontal="center"/>
    </xf>
    <xf numFmtId="0" fontId="11" fillId="3" borderId="16" xfId="0" applyFont="1" applyFill="1" applyBorder="1" applyAlignment="1">
      <alignment horizontal="center"/>
    </xf>
    <xf numFmtId="166" fontId="11" fillId="3" borderId="35" xfId="2" applyNumberFormat="1" applyFont="1" applyFill="1" applyBorder="1" applyAlignment="1">
      <alignment horizontal="center"/>
    </xf>
    <xf numFmtId="166" fontId="2" fillId="3" borderId="58" xfId="2" applyNumberFormat="1" applyFont="1" applyFill="1" applyBorder="1" applyAlignment="1">
      <alignment horizontal="center"/>
    </xf>
    <xf numFmtId="166" fontId="11" fillId="3" borderId="35" xfId="0" applyNumberFormat="1" applyFont="1" applyFill="1" applyBorder="1" applyAlignment="1">
      <alignment horizontal="center"/>
    </xf>
    <xf numFmtId="0" fontId="2" fillId="3" borderId="68" xfId="0" applyFont="1" applyFill="1" applyBorder="1" applyAlignment="1">
      <alignment horizontal="left"/>
    </xf>
    <xf numFmtId="0" fontId="2" fillId="0" borderId="60" xfId="1" applyFont="1" applyFill="1" applyBorder="1" applyAlignment="1">
      <alignment horizontal="center"/>
    </xf>
    <xf numFmtId="0" fontId="11" fillId="3" borderId="59" xfId="0" applyFont="1" applyFill="1" applyBorder="1" applyAlignment="1">
      <alignment horizontal="center"/>
    </xf>
    <xf numFmtId="166" fontId="2" fillId="3" borderId="25" xfId="0" applyNumberFormat="1" applyFont="1" applyFill="1" applyBorder="1" applyAlignment="1">
      <alignment horizontal="center"/>
    </xf>
    <xf numFmtId="0" fontId="2" fillId="3" borderId="44" xfId="0" applyFont="1" applyFill="1" applyBorder="1" applyAlignment="1">
      <alignment horizontal="left"/>
    </xf>
    <xf numFmtId="1" fontId="2" fillId="0" borderId="20" xfId="1" applyNumberFormat="1" applyFont="1" applyFill="1" applyBorder="1" applyAlignment="1">
      <alignment horizontal="center"/>
    </xf>
    <xf numFmtId="0" fontId="11" fillId="3" borderId="15" xfId="2" applyFont="1" applyFill="1" applyBorder="1" applyAlignment="1">
      <alignment horizontal="center"/>
    </xf>
    <xf numFmtId="166" fontId="2" fillId="3" borderId="15" xfId="2" applyNumberFormat="1" applyFont="1" applyFill="1" applyBorder="1" applyAlignment="1">
      <alignment horizontal="center"/>
    </xf>
    <xf numFmtId="166" fontId="2" fillId="0" borderId="16" xfId="1" applyNumberFormat="1" applyFont="1" applyBorder="1" applyAlignment="1">
      <alignment horizontal="center"/>
    </xf>
    <xf numFmtId="0" fontId="7" fillId="4" borderId="83" xfId="2" applyFont="1" applyFill="1" applyBorder="1" applyAlignment="1">
      <alignment horizontal="left" vertical="center"/>
    </xf>
    <xf numFmtId="0" fontId="7" fillId="4" borderId="84" xfId="2" applyFont="1" applyFill="1" applyBorder="1" applyAlignment="1">
      <alignment horizontal="left" vertical="center"/>
    </xf>
    <xf numFmtId="0" fontId="7" fillId="4" borderId="85" xfId="2" applyFont="1" applyFill="1" applyBorder="1" applyAlignment="1">
      <alignment horizontal="left" vertical="center"/>
    </xf>
    <xf numFmtId="0" fontId="7" fillId="4" borderId="67" xfId="0" applyFont="1" applyFill="1" applyBorder="1" applyAlignment="1">
      <alignment horizontal="center"/>
    </xf>
    <xf numFmtId="0" fontId="14" fillId="4" borderId="39" xfId="0" applyFont="1" applyFill="1" applyBorder="1" applyAlignment="1">
      <alignment horizontal="center"/>
    </xf>
    <xf numFmtId="0" fontId="7" fillId="4" borderId="39" xfId="0" applyFont="1" applyFill="1" applyBorder="1" applyAlignment="1">
      <alignment horizontal="center"/>
    </xf>
    <xf numFmtId="0" fontId="14" fillId="4" borderId="88" xfId="0" applyFont="1" applyFill="1" applyBorder="1" applyAlignment="1">
      <alignment horizontal="centerContinuous"/>
    </xf>
    <xf numFmtId="0" fontId="14" fillId="4" borderId="79" xfId="0" applyFont="1" applyFill="1" applyBorder="1" applyAlignment="1">
      <alignment horizontal="centerContinuous"/>
    </xf>
    <xf numFmtId="0" fontId="14" fillId="4" borderId="89" xfId="0" applyFont="1" applyFill="1" applyBorder="1" applyAlignment="1">
      <alignment horizontal="centerContinuous"/>
    </xf>
    <xf numFmtId="0" fontId="7" fillId="4" borderId="89" xfId="0" applyFont="1" applyFill="1" applyBorder="1" applyAlignment="1">
      <alignment horizontal="center"/>
    </xf>
    <xf numFmtId="0" fontId="14" fillId="4" borderId="66" xfId="0" applyFont="1" applyFill="1" applyBorder="1" applyAlignment="1">
      <alignment horizontal="center"/>
    </xf>
    <xf numFmtId="0" fontId="14" fillId="4" borderId="69" xfId="0" applyNumberFormat="1" applyFont="1" applyFill="1" applyBorder="1" applyAlignment="1">
      <alignment horizontal="center" vertical="center"/>
    </xf>
    <xf numFmtId="0" fontId="14" fillId="4" borderId="64" xfId="0" applyNumberFormat="1" applyFont="1" applyFill="1" applyBorder="1" applyAlignment="1">
      <alignment horizontal="center"/>
    </xf>
    <xf numFmtId="0" fontId="7" fillId="4" borderId="64" xfId="0" applyFont="1" applyFill="1" applyBorder="1" applyAlignment="1">
      <alignment horizontal="center"/>
    </xf>
    <xf numFmtId="0" fontId="14" fillId="4" borderId="90" xfId="0" applyFont="1" applyFill="1" applyBorder="1" applyAlignment="1">
      <alignment horizontal="center"/>
    </xf>
    <xf numFmtId="0" fontId="14" fillId="4" borderId="64" xfId="0" applyFont="1" applyFill="1" applyBorder="1" applyAlignment="1">
      <alignment horizontal="center"/>
    </xf>
    <xf numFmtId="0" fontId="14" fillId="4" borderId="90" xfId="0" applyNumberFormat="1" applyFont="1" applyFill="1" applyBorder="1" applyAlignment="1">
      <alignment horizontal="center" vertical="center"/>
    </xf>
    <xf numFmtId="0" fontId="14" fillId="4" borderId="54" xfId="0" applyFont="1" applyFill="1" applyBorder="1" applyAlignment="1">
      <alignment horizontal="center"/>
    </xf>
    <xf numFmtId="0" fontId="0" fillId="3" borderId="0" xfId="0" applyFill="1"/>
    <xf numFmtId="0" fontId="11" fillId="3" borderId="40" xfId="0" applyFont="1" applyFill="1" applyBorder="1" applyAlignment="1">
      <alignment horizontal="center"/>
    </xf>
    <xf numFmtId="0" fontId="11" fillId="3" borderId="35" xfId="0" applyFont="1" applyFill="1" applyBorder="1" applyAlignment="1">
      <alignment horizontal="center"/>
    </xf>
    <xf numFmtId="0" fontId="11" fillId="0" borderId="35" xfId="0" applyFont="1" applyBorder="1" applyAlignment="1">
      <alignment horizontal="center"/>
    </xf>
    <xf numFmtId="0" fontId="11" fillId="3" borderId="35" xfId="2" applyFont="1" applyFill="1" applyBorder="1" applyAlignment="1">
      <alignment horizontal="center"/>
    </xf>
    <xf numFmtId="0" fontId="12" fillId="3" borderId="0" xfId="1" applyFill="1"/>
    <xf numFmtId="0" fontId="7" fillId="4" borderId="80" xfId="2" applyFont="1" applyFill="1" applyBorder="1" applyAlignment="1">
      <alignment horizontal="left" vertical="center"/>
    </xf>
    <xf numFmtId="0" fontId="7" fillId="4" borderId="81" xfId="2" applyFont="1" applyFill="1" applyBorder="1" applyAlignment="1">
      <alignment horizontal="left" vertical="center"/>
    </xf>
    <xf numFmtId="0" fontId="7" fillId="4" borderId="82" xfId="2" applyFont="1" applyFill="1" applyBorder="1" applyAlignment="1">
      <alignment horizontal="left" vertical="center"/>
    </xf>
    <xf numFmtId="0" fontId="2" fillId="3" borderId="81" xfId="1" applyFont="1" applyFill="1" applyBorder="1"/>
    <xf numFmtId="164" fontId="2" fillId="3" borderId="81" xfId="1" applyNumberFormat="1" applyFont="1" applyFill="1" applyBorder="1"/>
    <xf numFmtId="0" fontId="2" fillId="3" borderId="82" xfId="1" applyFont="1" applyFill="1" applyBorder="1"/>
    <xf numFmtId="0" fontId="2" fillId="3" borderId="84" xfId="1" applyFont="1" applyFill="1" applyBorder="1"/>
    <xf numFmtId="164" fontId="2" fillId="3" borderId="84" xfId="1" applyNumberFormat="1" applyFont="1" applyFill="1" applyBorder="1"/>
    <xf numFmtId="0" fontId="2" fillId="3" borderId="85" xfId="1" applyFont="1" applyFill="1" applyBorder="1"/>
    <xf numFmtId="166" fontId="11" fillId="3" borderId="41" xfId="2" applyNumberFormat="1" applyFont="1" applyFill="1" applyBorder="1" applyAlignment="1">
      <alignment horizontal="center"/>
    </xf>
    <xf numFmtId="166" fontId="2" fillId="3" borderId="40" xfId="1" applyNumberFormat="1" applyFont="1" applyFill="1" applyBorder="1" applyAlignment="1">
      <alignment horizontal="center"/>
    </xf>
    <xf numFmtId="0" fontId="15" fillId="3" borderId="93" xfId="0" applyFont="1" applyFill="1" applyBorder="1" applyAlignment="1">
      <alignment horizontal="left"/>
    </xf>
    <xf numFmtId="0" fontId="15" fillId="3" borderId="94" xfId="0" applyFont="1" applyFill="1" applyBorder="1" applyAlignment="1">
      <alignment horizontal="left"/>
    </xf>
    <xf numFmtId="0" fontId="7" fillId="4" borderId="88" xfId="0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/>
    </xf>
    <xf numFmtId="2" fontId="11" fillId="0" borderId="100" xfId="0" applyNumberFormat="1" applyFont="1" applyBorder="1" applyAlignment="1">
      <alignment horizontal="right"/>
    </xf>
    <xf numFmtId="0" fontId="11" fillId="0" borderId="101" xfId="0" applyFont="1" applyBorder="1" applyAlignment="1">
      <alignment horizontal="left"/>
    </xf>
    <xf numFmtId="0" fontId="11" fillId="0" borderId="102" xfId="0" applyFont="1" applyBorder="1" applyAlignment="1">
      <alignment horizontal="center"/>
    </xf>
    <xf numFmtId="0" fontId="11" fillId="0" borderId="103" xfId="0" applyFont="1" applyBorder="1" applyAlignment="1">
      <alignment horizontal="center"/>
    </xf>
    <xf numFmtId="166" fontId="11" fillId="3" borderId="104" xfId="0" applyNumberFormat="1" applyFont="1" applyFill="1" applyBorder="1" applyAlignment="1">
      <alignment horizontal="center"/>
    </xf>
    <xf numFmtId="166" fontId="11" fillId="0" borderId="105" xfId="0" applyNumberFormat="1" applyFont="1" applyBorder="1" applyAlignment="1">
      <alignment horizontal="center"/>
    </xf>
    <xf numFmtId="166" fontId="11" fillId="0" borderId="106" xfId="0" applyNumberFormat="1" applyFont="1" applyBorder="1" applyAlignment="1">
      <alignment horizontal="center"/>
    </xf>
    <xf numFmtId="166" fontId="14" fillId="0" borderId="101" xfId="0" applyNumberFormat="1" applyFont="1" applyBorder="1" applyAlignment="1">
      <alignment horizontal="center"/>
    </xf>
    <xf numFmtId="166" fontId="11" fillId="3" borderId="107" xfId="0" applyNumberFormat="1" applyFont="1" applyFill="1" applyBorder="1" applyAlignment="1">
      <alignment horizontal="center"/>
    </xf>
    <xf numFmtId="166" fontId="11" fillId="0" borderId="106" xfId="0" quotePrefix="1" applyNumberFormat="1" applyFont="1" applyBorder="1" applyAlignment="1">
      <alignment horizontal="center"/>
    </xf>
    <xf numFmtId="1" fontId="14" fillId="0" borderId="101" xfId="0" applyNumberFormat="1" applyFont="1" applyBorder="1" applyAlignment="1">
      <alignment horizontal="center"/>
    </xf>
    <xf numFmtId="1" fontId="14" fillId="0" borderId="103" xfId="0" applyNumberFormat="1" applyFont="1" applyBorder="1" applyAlignment="1">
      <alignment horizontal="center"/>
    </xf>
    <xf numFmtId="165" fontId="11" fillId="0" borderId="108" xfId="0" applyNumberFormat="1" applyFont="1" applyBorder="1" applyAlignment="1">
      <alignment horizontal="right"/>
    </xf>
    <xf numFmtId="2" fontId="11" fillId="0" borderId="74" xfId="0" applyNumberFormat="1" applyFont="1" applyBorder="1" applyAlignment="1">
      <alignment horizontal="right"/>
    </xf>
    <xf numFmtId="0" fontId="11" fillId="0" borderId="86" xfId="0" applyFont="1" applyBorder="1" applyAlignment="1">
      <alignment horizontal="center"/>
    </xf>
    <xf numFmtId="0" fontId="11" fillId="0" borderId="77" xfId="0" applyFont="1" applyBorder="1" applyAlignment="1">
      <alignment horizontal="center"/>
    </xf>
    <xf numFmtId="166" fontId="11" fillId="3" borderId="110" xfId="0" applyNumberFormat="1" applyFont="1" applyFill="1" applyBorder="1" applyAlignment="1">
      <alignment horizontal="center"/>
    </xf>
    <xf numFmtId="166" fontId="11" fillId="0" borderId="87" xfId="0" applyNumberFormat="1" applyFont="1" applyBorder="1" applyAlignment="1">
      <alignment horizontal="center"/>
    </xf>
    <xf numFmtId="166" fontId="11" fillId="0" borderId="111" xfId="0" applyNumberFormat="1" applyFont="1" applyBorder="1" applyAlignment="1">
      <alignment horizontal="center"/>
    </xf>
    <xf numFmtId="166" fontId="14" fillId="0" borderId="75" xfId="0" applyNumberFormat="1" applyFont="1" applyBorder="1" applyAlignment="1">
      <alignment horizontal="center"/>
    </xf>
    <xf numFmtId="166" fontId="11" fillId="3" borderId="112" xfId="0" applyNumberFormat="1" applyFont="1" applyFill="1" applyBorder="1" applyAlignment="1">
      <alignment horizontal="center"/>
    </xf>
    <xf numFmtId="1" fontId="14" fillId="0" borderId="75" xfId="0" applyNumberFormat="1" applyFont="1" applyBorder="1" applyAlignment="1">
      <alignment horizontal="center"/>
    </xf>
    <xf numFmtId="1" fontId="14" fillId="0" borderId="77" xfId="0" applyNumberFormat="1" applyFont="1" applyBorder="1" applyAlignment="1">
      <alignment horizontal="center"/>
    </xf>
    <xf numFmtId="165" fontId="11" fillId="0" borderId="76" xfId="0" applyNumberFormat="1" applyFont="1" applyBorder="1" applyAlignment="1">
      <alignment horizontal="right"/>
    </xf>
    <xf numFmtId="0" fontId="11" fillId="0" borderId="75" xfId="0" applyFont="1" applyBorder="1" applyAlignment="1">
      <alignment horizontal="left"/>
    </xf>
    <xf numFmtId="166" fontId="11" fillId="0" borderId="110" xfId="0" applyNumberFormat="1" applyFont="1" applyBorder="1" applyAlignment="1">
      <alignment horizontal="center"/>
    </xf>
    <xf numFmtId="166" fontId="11" fillId="0" borderId="112" xfId="0" applyNumberFormat="1" applyFont="1" applyBorder="1" applyAlignment="1">
      <alignment horizontal="center"/>
    </xf>
    <xf numFmtId="2" fontId="11" fillId="0" borderId="113" xfId="0" applyNumberFormat="1" applyFont="1" applyBorder="1" applyAlignment="1">
      <alignment horizontal="right"/>
    </xf>
    <xf numFmtId="0" fontId="11" fillId="0" borderId="114" xfId="0" applyFont="1" applyBorder="1" applyAlignment="1">
      <alignment horizontal="left"/>
    </xf>
    <xf numFmtId="0" fontId="11" fillId="0" borderId="115" xfId="0" applyFont="1" applyBorder="1" applyAlignment="1">
      <alignment horizontal="center"/>
    </xf>
    <xf numFmtId="0" fontId="11" fillId="0" borderId="116" xfId="0" applyFont="1" applyBorder="1" applyAlignment="1">
      <alignment horizontal="center"/>
    </xf>
    <xf numFmtId="166" fontId="11" fillId="0" borderId="117" xfId="0" applyNumberFormat="1" applyFont="1" applyBorder="1" applyAlignment="1">
      <alignment horizontal="center"/>
    </xf>
    <xf numFmtId="166" fontId="11" fillId="0" borderId="118" xfId="0" quotePrefix="1" applyNumberFormat="1" applyFont="1" applyBorder="1" applyAlignment="1">
      <alignment horizontal="center"/>
    </xf>
    <xf numFmtId="166" fontId="11" fillId="0" borderId="119" xfId="0" quotePrefix="1" applyNumberFormat="1" applyFont="1" applyBorder="1" applyAlignment="1">
      <alignment horizontal="center"/>
    </xf>
    <xf numFmtId="166" fontId="14" fillId="0" borderId="114" xfId="0" applyNumberFormat="1" applyFont="1" applyBorder="1" applyAlignment="1">
      <alignment horizontal="center"/>
    </xf>
    <xf numFmtId="166" fontId="11" fillId="0" borderId="120" xfId="0" applyNumberFormat="1" applyFont="1" applyBorder="1" applyAlignment="1">
      <alignment horizontal="center"/>
    </xf>
    <xf numFmtId="1" fontId="14" fillId="0" borderId="114" xfId="0" applyNumberFormat="1" applyFont="1" applyBorder="1" applyAlignment="1">
      <alignment horizontal="center"/>
    </xf>
    <xf numFmtId="1" fontId="14" fillId="0" borderId="116" xfId="0" applyNumberFormat="1" applyFont="1" applyBorder="1" applyAlignment="1">
      <alignment horizontal="center"/>
    </xf>
    <xf numFmtId="165" fontId="11" fillId="0" borderId="121" xfId="0" applyNumberFormat="1" applyFont="1" applyBorder="1" applyAlignment="1">
      <alignment horizontal="right"/>
    </xf>
    <xf numFmtId="1" fontId="14" fillId="5" borderId="109" xfId="0" applyNumberFormat="1" applyFont="1" applyFill="1" applyBorder="1" applyAlignment="1">
      <alignment horizontal="center"/>
    </xf>
    <xf numFmtId="1" fontId="14" fillId="5" borderId="78" xfId="0" applyNumberFormat="1" applyFont="1" applyFill="1" applyBorder="1" applyAlignment="1">
      <alignment horizontal="center"/>
    </xf>
    <xf numFmtId="1" fontId="14" fillId="5" borderId="122" xfId="0" applyNumberFormat="1" applyFont="1" applyFill="1" applyBorder="1" applyAlignment="1">
      <alignment horizontal="center"/>
    </xf>
    <xf numFmtId="0" fontId="15" fillId="4" borderId="91" xfId="0" applyFont="1" applyFill="1" applyBorder="1" applyAlignment="1">
      <alignment horizontal="left"/>
    </xf>
    <xf numFmtId="0" fontId="15" fillId="4" borderId="92" xfId="0" applyFont="1" applyFill="1" applyBorder="1" applyAlignment="1">
      <alignment horizontal="left"/>
    </xf>
    <xf numFmtId="0" fontId="15" fillId="4" borderId="98" xfId="0" applyFont="1" applyFill="1" applyBorder="1" applyAlignment="1">
      <alignment horizontal="left"/>
    </xf>
    <xf numFmtId="0" fontId="15" fillId="4" borderId="99" xfId="0" applyFont="1" applyFill="1" applyBorder="1" applyAlignment="1">
      <alignment horizontal="left"/>
    </xf>
    <xf numFmtId="0" fontId="15" fillId="4" borderId="93" xfId="0" applyFont="1" applyFill="1" applyBorder="1" applyAlignment="1">
      <alignment horizontal="left"/>
    </xf>
    <xf numFmtId="0" fontId="15" fillId="4" borderId="94" xfId="0" applyFont="1" applyFill="1" applyBorder="1" applyAlignment="1">
      <alignment horizontal="left"/>
    </xf>
    <xf numFmtId="0" fontId="16" fillId="0" borderId="20" xfId="1" applyFont="1" applyFill="1" applyBorder="1" applyAlignment="1">
      <alignment horizontal="center"/>
    </xf>
    <xf numFmtId="0" fontId="16" fillId="0" borderId="25" xfId="1" applyFont="1" applyFill="1" applyBorder="1" applyAlignment="1">
      <alignment horizontal="center"/>
    </xf>
    <xf numFmtId="166" fontId="11" fillId="3" borderId="14" xfId="2" applyNumberFormat="1" applyFont="1" applyFill="1" applyBorder="1" applyAlignment="1">
      <alignment horizontal="center"/>
    </xf>
    <xf numFmtId="0" fontId="17" fillId="3" borderId="44" xfId="2" applyFont="1" applyFill="1" applyBorder="1" applyAlignment="1">
      <alignment horizontal="left"/>
    </xf>
    <xf numFmtId="0" fontId="11" fillId="0" borderId="57" xfId="2" applyFont="1" applyBorder="1" applyAlignment="1">
      <alignment horizontal="left"/>
    </xf>
    <xf numFmtId="0" fontId="2" fillId="0" borderId="58" xfId="1" applyFont="1" applyFill="1" applyBorder="1" applyAlignment="1">
      <alignment horizontal="center"/>
    </xf>
    <xf numFmtId="0" fontId="11" fillId="3" borderId="58" xfId="2" applyFont="1" applyFill="1" applyBorder="1" applyAlignment="1">
      <alignment horizontal="center"/>
    </xf>
    <xf numFmtId="2" fontId="11" fillId="0" borderId="123" xfId="0" applyNumberFormat="1" applyFont="1" applyBorder="1" applyAlignment="1">
      <alignment horizontal="right"/>
    </xf>
    <xf numFmtId="0" fontId="11" fillId="0" borderId="124" xfId="0" applyFont="1" applyBorder="1" applyAlignment="1">
      <alignment horizontal="left"/>
    </xf>
    <xf numFmtId="0" fontId="11" fillId="0" borderId="125" xfId="0" applyFont="1" applyBorder="1" applyAlignment="1">
      <alignment horizontal="center"/>
    </xf>
    <xf numFmtId="0" fontId="11" fillId="0" borderId="126" xfId="0" applyFont="1" applyBorder="1" applyAlignment="1">
      <alignment horizontal="center"/>
    </xf>
    <xf numFmtId="166" fontId="11" fillId="0" borderId="127" xfId="0" applyNumberFormat="1" applyFont="1" applyBorder="1" applyAlignment="1">
      <alignment horizontal="center"/>
    </xf>
    <xf numFmtId="166" fontId="11" fillId="0" borderId="128" xfId="0" applyNumberFormat="1" applyFont="1" applyBorder="1" applyAlignment="1">
      <alignment horizontal="center"/>
    </xf>
    <xf numFmtId="166" fontId="11" fillId="0" borderId="129" xfId="0" applyNumberFormat="1" applyFont="1" applyBorder="1" applyAlignment="1">
      <alignment horizontal="center"/>
    </xf>
    <xf numFmtId="166" fontId="14" fillId="0" borderId="124" xfId="0" applyNumberFormat="1" applyFont="1" applyBorder="1" applyAlignment="1">
      <alignment horizontal="center"/>
    </xf>
    <xf numFmtId="166" fontId="11" fillId="0" borderId="130" xfId="0" applyNumberFormat="1" applyFont="1" applyBorder="1" applyAlignment="1">
      <alignment horizontal="center"/>
    </xf>
    <xf numFmtId="1" fontId="14" fillId="0" borderId="124" xfId="0" applyNumberFormat="1" applyFont="1" applyBorder="1" applyAlignment="1">
      <alignment horizontal="center"/>
    </xf>
    <xf numFmtId="1" fontId="14" fillId="0" borderId="126" xfId="0" applyNumberFormat="1" applyFont="1" applyBorder="1" applyAlignment="1">
      <alignment horizontal="center"/>
    </xf>
    <xf numFmtId="165" fontId="11" fillId="0" borderId="131" xfId="0" applyNumberFormat="1" applyFont="1" applyBorder="1" applyAlignment="1">
      <alignment horizontal="right"/>
    </xf>
    <xf numFmtId="1" fontId="14" fillId="5" borderId="132" xfId="0" applyNumberFormat="1" applyFont="1" applyFill="1" applyBorder="1" applyAlignment="1">
      <alignment horizontal="center"/>
    </xf>
    <xf numFmtId="2" fontId="11" fillId="0" borderId="0" xfId="0" applyNumberFormat="1" applyFont="1" applyBorder="1" applyAlignment="1">
      <alignment horizontal="right"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166" fontId="11" fillId="0" borderId="0" xfId="0" applyNumberFormat="1" applyFont="1" applyBorder="1" applyAlignment="1">
      <alignment horizontal="center"/>
    </xf>
    <xf numFmtId="166" fontId="14" fillId="0" borderId="0" xfId="0" applyNumberFormat="1" applyFont="1" applyBorder="1" applyAlignment="1">
      <alignment horizontal="center"/>
    </xf>
    <xf numFmtId="1" fontId="14" fillId="0" borderId="0" xfId="0" applyNumberFormat="1" applyFont="1" applyBorder="1" applyAlignment="1">
      <alignment horizontal="center"/>
    </xf>
    <xf numFmtId="165" fontId="11" fillId="0" borderId="0" xfId="0" applyNumberFormat="1" applyFont="1" applyBorder="1" applyAlignment="1">
      <alignment horizontal="right"/>
    </xf>
    <xf numFmtId="1" fontId="14" fillId="3" borderId="0" xfId="0" applyNumberFormat="1" applyFont="1" applyFill="1" applyBorder="1" applyAlignment="1">
      <alignment horizontal="center"/>
    </xf>
    <xf numFmtId="2" fontId="11" fillId="0" borderId="71" xfId="0" applyNumberFormat="1" applyFont="1" applyBorder="1" applyAlignment="1">
      <alignment horizontal="right"/>
    </xf>
    <xf numFmtId="0" fontId="11" fillId="0" borderId="27" xfId="0" applyFont="1" applyBorder="1" applyAlignment="1">
      <alignment horizontal="left"/>
    </xf>
    <xf numFmtId="0" fontId="11" fillId="0" borderId="133" xfId="0" applyFont="1" applyBorder="1" applyAlignment="1">
      <alignment horizontal="center"/>
    </xf>
    <xf numFmtId="0" fontId="11" fillId="0" borderId="72" xfId="0" applyFont="1" applyBorder="1" applyAlignment="1">
      <alignment horizontal="center"/>
    </xf>
    <xf numFmtId="166" fontId="11" fillId="0" borderId="134" xfId="0" applyNumberFormat="1" applyFont="1" applyBorder="1" applyAlignment="1">
      <alignment horizontal="center"/>
    </xf>
    <xf numFmtId="166" fontId="11" fillId="0" borderId="135" xfId="0" applyNumberFormat="1" applyFont="1" applyBorder="1" applyAlignment="1">
      <alignment horizontal="center"/>
    </xf>
    <xf numFmtId="166" fontId="11" fillId="0" borderId="136" xfId="0" applyNumberFormat="1" applyFont="1" applyBorder="1" applyAlignment="1">
      <alignment horizontal="center"/>
    </xf>
    <xf numFmtId="166" fontId="14" fillId="0" borderId="27" xfId="0" applyNumberFormat="1" applyFont="1" applyBorder="1" applyAlignment="1">
      <alignment horizontal="center"/>
    </xf>
    <xf numFmtId="166" fontId="11" fillId="0" borderId="137" xfId="0" applyNumberFormat="1" applyFont="1" applyBorder="1" applyAlignment="1">
      <alignment horizontal="center"/>
    </xf>
    <xf numFmtId="1" fontId="14" fillId="0" borderId="27" xfId="0" applyNumberFormat="1" applyFont="1" applyBorder="1" applyAlignment="1">
      <alignment horizontal="center"/>
    </xf>
    <xf numFmtId="1" fontId="14" fillId="0" borderId="72" xfId="0" applyNumberFormat="1" applyFont="1" applyBorder="1" applyAlignment="1">
      <alignment horizontal="center"/>
    </xf>
    <xf numFmtId="165" fontId="11" fillId="0" borderId="28" xfId="0" applyNumberFormat="1" applyFont="1" applyBorder="1" applyAlignment="1">
      <alignment horizontal="right"/>
    </xf>
    <xf numFmtId="1" fontId="14" fillId="5" borderId="73" xfId="0" applyNumberFormat="1" applyFont="1" applyFill="1" applyBorder="1" applyAlignment="1">
      <alignment horizontal="center"/>
    </xf>
    <xf numFmtId="0" fontId="12" fillId="3" borderId="0" xfId="1" applyFill="1" applyAlignment="1">
      <alignment horizontal="center"/>
    </xf>
    <xf numFmtId="0" fontId="2" fillId="3" borderId="0" xfId="1" applyFont="1" applyFill="1"/>
    <xf numFmtId="164" fontId="2" fillId="3" borderId="0" xfId="1" applyNumberFormat="1" applyFont="1" applyFill="1"/>
    <xf numFmtId="0" fontId="2" fillId="3" borderId="2" xfId="1" applyFont="1" applyFill="1" applyBorder="1"/>
    <xf numFmtId="164" fontId="2" fillId="3" borderId="2" xfId="1" applyNumberFormat="1" applyFont="1" applyFill="1" applyBorder="1"/>
    <xf numFmtId="0" fontId="6" fillId="3" borderId="0" xfId="1" applyFont="1" applyFill="1" applyBorder="1"/>
    <xf numFmtId="165" fontId="9" fillId="3" borderId="0" xfId="1" applyNumberFormat="1" applyFont="1" applyFill="1" applyBorder="1"/>
    <xf numFmtId="0" fontId="12" fillId="3" borderId="0" xfId="1" applyFill="1" applyBorder="1"/>
    <xf numFmtId="0" fontId="6" fillId="3" borderId="0" xfId="1" applyFont="1" applyFill="1" applyBorder="1" applyAlignment="1"/>
    <xf numFmtId="0" fontId="12" fillId="3" borderId="0" xfId="1" applyFill="1" applyAlignment="1"/>
    <xf numFmtId="0" fontId="2" fillId="3" borderId="0" xfId="1" applyFont="1" applyFill="1" applyBorder="1" applyAlignment="1"/>
    <xf numFmtId="0" fontId="2" fillId="3" borderId="0" xfId="1" applyFont="1" applyFill="1" applyBorder="1" applyAlignment="1">
      <alignment horizontal="center"/>
    </xf>
    <xf numFmtId="165" fontId="2" fillId="3" borderId="0" xfId="1" applyNumberFormat="1" applyFont="1" applyFill="1" applyBorder="1" applyAlignment="1">
      <alignment horizontal="center"/>
    </xf>
    <xf numFmtId="0" fontId="7" fillId="3" borderId="0" xfId="1" applyFont="1" applyFill="1" applyBorder="1" applyAlignment="1">
      <alignment horizontal="center"/>
    </xf>
    <xf numFmtId="165" fontId="12" fillId="3" borderId="0" xfId="1" applyNumberFormat="1" applyFill="1"/>
    <xf numFmtId="0" fontId="11" fillId="0" borderId="139" xfId="0" applyFont="1" applyBorder="1" applyAlignment="1">
      <alignment horizontal="left"/>
    </xf>
    <xf numFmtId="0" fontId="2" fillId="0" borderId="140" xfId="1" applyFont="1" applyFill="1" applyBorder="1" applyAlignment="1">
      <alignment horizontal="center"/>
    </xf>
    <xf numFmtId="2" fontId="11" fillId="0" borderId="140" xfId="0" applyNumberFormat="1" applyFont="1" applyBorder="1" applyAlignment="1">
      <alignment horizontal="center"/>
    </xf>
    <xf numFmtId="0" fontId="11" fillId="0" borderId="141" xfId="0" applyFont="1" applyBorder="1" applyAlignment="1">
      <alignment horizontal="center"/>
    </xf>
    <xf numFmtId="165" fontId="2" fillId="0" borderId="142" xfId="1" applyNumberFormat="1" applyFont="1" applyBorder="1" applyAlignment="1">
      <alignment horizontal="center"/>
    </xf>
    <xf numFmtId="166" fontId="2" fillId="3" borderId="143" xfId="0" applyNumberFormat="1" applyFont="1" applyFill="1" applyBorder="1" applyAlignment="1">
      <alignment horizontal="center"/>
    </xf>
    <xf numFmtId="166" fontId="2" fillId="3" borderId="140" xfId="0" applyNumberFormat="1" applyFont="1" applyFill="1" applyBorder="1" applyAlignment="1">
      <alignment horizontal="center"/>
    </xf>
    <xf numFmtId="166" fontId="2" fillId="3" borderId="140" xfId="0" quotePrefix="1" applyNumberFormat="1" applyFont="1" applyFill="1" applyBorder="1" applyAlignment="1">
      <alignment horizontal="center"/>
    </xf>
    <xf numFmtId="166" fontId="2" fillId="0" borderId="141" xfId="1" applyNumberFormat="1" applyFont="1" applyBorder="1" applyAlignment="1">
      <alignment horizontal="center"/>
    </xf>
    <xf numFmtId="0" fontId="7" fillId="0" borderId="144" xfId="1" applyFont="1" applyBorder="1" applyAlignment="1">
      <alignment horizontal="center"/>
    </xf>
    <xf numFmtId="165" fontId="2" fillId="0" borderId="145" xfId="1" applyNumberFormat="1" applyFont="1" applyBorder="1" applyAlignment="1">
      <alignment horizontal="center"/>
    </xf>
    <xf numFmtId="0" fontId="7" fillId="2" borderId="146" xfId="1" applyFont="1" applyFill="1" applyBorder="1" applyAlignment="1">
      <alignment horizontal="center"/>
    </xf>
    <xf numFmtId="0" fontId="2" fillId="3" borderId="138" xfId="1" applyFont="1" applyFill="1" applyBorder="1"/>
    <xf numFmtId="164" fontId="2" fillId="3" borderId="138" xfId="1" applyNumberFormat="1" applyFont="1" applyFill="1" applyBorder="1"/>
    <xf numFmtId="0" fontId="11" fillId="0" borderId="20" xfId="2" applyFont="1" applyBorder="1" applyAlignment="1">
      <alignment horizontal="center"/>
    </xf>
    <xf numFmtId="0" fontId="13" fillId="3" borderId="0" xfId="0" applyFont="1" applyFill="1"/>
    <xf numFmtId="0" fontId="1" fillId="0" borderId="0" xfId="1" applyFont="1" applyBorder="1" applyAlignment="1">
      <alignment horizontal="center"/>
    </xf>
    <xf numFmtId="0" fontId="4" fillId="0" borderId="2" xfId="1" applyFont="1" applyBorder="1" applyAlignment="1">
      <alignment horizontal="center"/>
    </xf>
    <xf numFmtId="0" fontId="6" fillId="3" borderId="0" xfId="1" applyFont="1" applyFill="1" applyBorder="1" applyAlignment="1">
      <alignment horizontal="center"/>
    </xf>
    <xf numFmtId="0" fontId="2" fillId="3" borderId="0" xfId="1" applyFont="1" applyFill="1" applyBorder="1" applyAlignment="1">
      <alignment horizontal="center"/>
    </xf>
    <xf numFmtId="0" fontId="12" fillId="3" borderId="0" xfId="1" applyFill="1" applyAlignment="1">
      <alignment horizontal="center"/>
    </xf>
    <xf numFmtId="0" fontId="10" fillId="4" borderId="38" xfId="1" applyFont="1" applyFill="1" applyBorder="1" applyAlignment="1">
      <alignment horizontal="center"/>
    </xf>
    <xf numFmtId="0" fontId="10" fillId="4" borderId="39" xfId="1" applyFont="1" applyFill="1" applyBorder="1" applyAlignment="1">
      <alignment horizontal="center"/>
    </xf>
    <xf numFmtId="0" fontId="6" fillId="4" borderId="39" xfId="1" applyFont="1" applyFill="1" applyBorder="1" applyAlignment="1">
      <alignment horizontal="center"/>
    </xf>
    <xf numFmtId="0" fontId="12" fillId="3" borderId="49" xfId="1" applyFill="1" applyBorder="1" applyAlignment="1">
      <alignment horizontal="center"/>
    </xf>
    <xf numFmtId="0" fontId="1" fillId="4" borderId="45" xfId="1" applyFont="1" applyFill="1" applyBorder="1" applyAlignment="1">
      <alignment horizontal="center"/>
    </xf>
    <xf numFmtId="0" fontId="1" fillId="4" borderId="46" xfId="1" applyFont="1" applyFill="1" applyBorder="1" applyAlignment="1">
      <alignment horizontal="center"/>
    </xf>
    <xf numFmtId="0" fontId="1" fillId="4" borderId="47" xfId="1" applyFont="1" applyFill="1" applyBorder="1" applyAlignment="1">
      <alignment horizontal="center"/>
    </xf>
    <xf numFmtId="0" fontId="1" fillId="4" borderId="48" xfId="1" applyFont="1" applyFill="1" applyBorder="1" applyAlignment="1">
      <alignment horizontal="center"/>
    </xf>
    <xf numFmtId="0" fontId="1" fillId="4" borderId="0" xfId="1" applyFont="1" applyFill="1" applyBorder="1" applyAlignment="1">
      <alignment horizontal="center"/>
    </xf>
    <xf numFmtId="0" fontId="1" fillId="4" borderId="49" xfId="1" applyFont="1" applyFill="1" applyBorder="1" applyAlignment="1">
      <alignment horizontal="center"/>
    </xf>
    <xf numFmtId="0" fontId="1" fillId="4" borderId="50" xfId="1" applyFont="1" applyFill="1" applyBorder="1" applyAlignment="1">
      <alignment horizontal="center"/>
    </xf>
    <xf numFmtId="0" fontId="1" fillId="4" borderId="51" xfId="1" applyFont="1" applyFill="1" applyBorder="1" applyAlignment="1">
      <alignment horizontal="center"/>
    </xf>
    <xf numFmtId="0" fontId="1" fillId="4" borderId="52" xfId="1" applyFont="1" applyFill="1" applyBorder="1" applyAlignment="1">
      <alignment horizontal="center"/>
    </xf>
    <xf numFmtId="0" fontId="11" fillId="3" borderId="53" xfId="2" applyFont="1" applyFill="1" applyBorder="1" applyAlignment="1">
      <alignment horizontal="center"/>
    </xf>
    <xf numFmtId="0" fontId="10" fillId="4" borderId="32" xfId="1" applyFont="1" applyFill="1" applyBorder="1" applyAlignment="1">
      <alignment horizontal="center"/>
    </xf>
    <xf numFmtId="0" fontId="6" fillId="4" borderId="64" xfId="1" applyFont="1" applyFill="1" applyBorder="1" applyAlignment="1">
      <alignment horizontal="center"/>
    </xf>
    <xf numFmtId="0" fontId="14" fillId="6" borderId="96" xfId="0" applyNumberFormat="1" applyFont="1" applyFill="1" applyBorder="1" applyAlignment="1">
      <alignment horizontal="center" vertical="center"/>
    </xf>
    <xf numFmtId="0" fontId="14" fillId="6" borderId="10" xfId="0" applyNumberFormat="1" applyFont="1" applyFill="1" applyBorder="1" applyAlignment="1">
      <alignment horizontal="center" vertical="center"/>
    </xf>
    <xf numFmtId="0" fontId="14" fillId="6" borderId="97" xfId="0" applyNumberFormat="1" applyFont="1" applyFill="1" applyBorder="1" applyAlignment="1">
      <alignment horizontal="center" vertical="center"/>
    </xf>
    <xf numFmtId="0" fontId="15" fillId="4" borderId="91" xfId="0" applyFont="1" applyFill="1" applyBorder="1" applyAlignment="1">
      <alignment horizontal="left"/>
    </xf>
    <xf numFmtId="0" fontId="15" fillId="4" borderId="92" xfId="0" applyFont="1" applyFill="1" applyBorder="1" applyAlignment="1">
      <alignment horizontal="left"/>
    </xf>
    <xf numFmtId="0" fontId="15" fillId="4" borderId="98" xfId="0" applyFont="1" applyFill="1" applyBorder="1" applyAlignment="1">
      <alignment horizontal="left"/>
    </xf>
    <xf numFmtId="0" fontId="15" fillId="4" borderId="99" xfId="0" applyFont="1" applyFill="1" applyBorder="1" applyAlignment="1">
      <alignment horizontal="left"/>
    </xf>
    <xf numFmtId="0" fontId="14" fillId="3" borderId="70" xfId="0" applyFont="1" applyFill="1" applyBorder="1" applyAlignment="1">
      <alignment horizontal="center" vertical="center"/>
    </xf>
    <xf numFmtId="0" fontId="14" fillId="3" borderId="95" xfId="0" applyFont="1" applyFill="1" applyBorder="1" applyAlignment="1">
      <alignment horizontal="center" vertical="center"/>
    </xf>
  </cellXfs>
  <cellStyles count="3">
    <cellStyle name="Excel Built-in Normal" xfId="1"/>
    <cellStyle name="normální" xfId="0" builtinId="0"/>
    <cellStyle name="normální 2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C0006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7CE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"/>
  <sheetViews>
    <sheetView zoomScale="90" zoomScaleNormal="90" workbookViewId="0">
      <selection activeCell="H16" sqref="H16"/>
    </sheetView>
  </sheetViews>
  <sheetFormatPr defaultColWidth="8.7109375" defaultRowHeight="12.75" customHeight="1"/>
  <cols>
    <col min="1" max="1" width="22.140625" style="1" customWidth="1"/>
    <col min="2" max="2" width="11.7109375" style="1" customWidth="1"/>
    <col min="3" max="3" width="6.7109375" style="1" customWidth="1"/>
    <col min="4" max="4" width="8.7109375" style="1"/>
    <col min="5" max="8" width="6.28515625" style="1" customWidth="1"/>
    <col min="9" max="9" width="8.28515625" style="1" customWidth="1"/>
    <col min="10" max="10" width="12" style="1" customWidth="1"/>
    <col min="11" max="16384" width="8.7109375" style="1"/>
  </cols>
  <sheetData>
    <row r="1" spans="1:12" ht="21" customHeight="1">
      <c r="A1" s="324" t="s">
        <v>0</v>
      </c>
      <c r="B1" s="324"/>
      <c r="C1" s="324"/>
      <c r="D1" s="324"/>
      <c r="E1" s="324"/>
      <c r="F1" s="324"/>
      <c r="G1" s="324"/>
      <c r="H1" s="324"/>
      <c r="I1" s="324"/>
      <c r="J1" s="324"/>
      <c r="K1" s="324"/>
      <c r="L1" s="324"/>
    </row>
    <row r="2" spans="1:12" ht="21" customHeight="1">
      <c r="A2" s="324" t="s">
        <v>1</v>
      </c>
      <c r="B2" s="324"/>
      <c r="C2" s="324"/>
      <c r="D2" s="324"/>
      <c r="E2" s="324"/>
      <c r="F2" s="324"/>
      <c r="G2" s="324"/>
      <c r="H2" s="324"/>
      <c r="I2" s="324"/>
      <c r="J2" s="324"/>
      <c r="K2" s="324"/>
      <c r="L2" s="324"/>
    </row>
    <row r="3" spans="1:12" ht="21" customHeight="1">
      <c r="A3" s="324" t="s">
        <v>2</v>
      </c>
      <c r="B3" s="324"/>
      <c r="C3" s="324"/>
      <c r="D3" s="324"/>
      <c r="E3" s="324"/>
      <c r="F3" s="324"/>
      <c r="G3" s="324"/>
      <c r="H3" s="324"/>
      <c r="I3" s="324"/>
      <c r="J3" s="324"/>
      <c r="K3" s="324"/>
      <c r="L3" s="324"/>
    </row>
    <row r="4" spans="1:12" ht="17.25" customHeight="1">
      <c r="A4" s="2"/>
      <c r="B4" s="3"/>
      <c r="C4" s="3"/>
      <c r="D4" s="3"/>
      <c r="E4" s="325" t="s">
        <v>3</v>
      </c>
      <c r="F4" s="325"/>
      <c r="G4" s="325"/>
      <c r="H4" s="325"/>
      <c r="I4" s="325"/>
      <c r="J4" s="4"/>
      <c r="K4" s="4"/>
      <c r="L4" s="5"/>
    </row>
    <row r="5" spans="1:12" ht="16.5" customHeight="1">
      <c r="A5" s="6" t="s">
        <v>4</v>
      </c>
      <c r="B5" s="7" t="s">
        <v>5</v>
      </c>
      <c r="C5" s="7" t="s">
        <v>6</v>
      </c>
      <c r="D5" s="7" t="s">
        <v>7</v>
      </c>
      <c r="E5" s="8" t="s">
        <v>8</v>
      </c>
      <c r="F5" s="9" t="s">
        <v>9</v>
      </c>
      <c r="G5" s="10" t="s">
        <v>10</v>
      </c>
      <c r="H5" s="11" t="s">
        <v>11</v>
      </c>
      <c r="I5" s="12"/>
      <c r="J5" s="7" t="s">
        <v>12</v>
      </c>
      <c r="K5" s="13" t="s">
        <v>13</v>
      </c>
      <c r="L5" s="14" t="s">
        <v>14</v>
      </c>
    </row>
    <row r="6" spans="1:12" ht="16.5" customHeight="1">
      <c r="A6" s="15" t="s">
        <v>15</v>
      </c>
      <c r="B6" s="16" t="s">
        <v>16</v>
      </c>
      <c r="C6" s="17">
        <v>54.4</v>
      </c>
      <c r="D6" s="18">
        <v>1993</v>
      </c>
      <c r="E6" s="19">
        <v>40</v>
      </c>
      <c r="F6" s="20">
        <v>43</v>
      </c>
      <c r="G6" s="20">
        <v>45</v>
      </c>
      <c r="H6" s="21">
        <v>47</v>
      </c>
      <c r="I6" s="22">
        <f>MAX(E6:H6)</f>
        <v>47</v>
      </c>
      <c r="J6" s="23">
        <f>TRUNC(10^(0.89726074*((LOG((C6/148.026)/LOG(10))*(LOG((C6/148.026)/LOG(10)))))),4)</f>
        <v>1.4776</v>
      </c>
      <c r="K6" s="24">
        <f>I6*J6</f>
        <v>69.447199999999995</v>
      </c>
      <c r="L6" s="25">
        <f>RANK(K6,K6:K8,0)</f>
        <v>1</v>
      </c>
    </row>
    <row r="7" spans="1:12" ht="16.5" customHeight="1">
      <c r="A7" s="26" t="s">
        <v>17</v>
      </c>
      <c r="B7" s="27" t="s">
        <v>18</v>
      </c>
      <c r="C7" s="28">
        <v>49.5</v>
      </c>
      <c r="D7" s="29">
        <v>1997</v>
      </c>
      <c r="E7" s="30">
        <v>-33</v>
      </c>
      <c r="F7" s="31">
        <v>33</v>
      </c>
      <c r="G7" s="32">
        <v>-35</v>
      </c>
      <c r="H7" s="33">
        <v>-35</v>
      </c>
      <c r="I7" s="22">
        <f>MAX(E7:G7)</f>
        <v>33</v>
      </c>
      <c r="J7" s="23">
        <f>TRUNC(10^(0.89726074*((LOG((C7/148.026)/LOG(10))*(LOG((C7/148.026)/LOG(10)))))),4)</f>
        <v>1.5961000000000001</v>
      </c>
      <c r="K7" s="24">
        <f>I7*J7</f>
        <v>52.671300000000002</v>
      </c>
      <c r="L7" s="25">
        <f>RANK(K7,K6:K8,0)</f>
        <v>3</v>
      </c>
    </row>
    <row r="8" spans="1:12" ht="16.5" customHeight="1">
      <c r="A8" s="34" t="s">
        <v>19</v>
      </c>
      <c r="B8" s="35" t="s">
        <v>20</v>
      </c>
      <c r="C8" s="36">
        <v>66</v>
      </c>
      <c r="D8" s="37">
        <v>1993</v>
      </c>
      <c r="E8" s="38">
        <v>40</v>
      </c>
      <c r="F8" s="39">
        <v>-45</v>
      </c>
      <c r="G8" s="40">
        <v>45</v>
      </c>
      <c r="H8" s="41">
        <v>47</v>
      </c>
      <c r="I8" s="42">
        <f>MAX(E8:H8)</f>
        <v>47</v>
      </c>
      <c r="J8" s="43">
        <f>TRUNC(10^(0.89726074*((LOG((C8/148.026)/LOG(10))*(LOG((C8/148.026)/LOG(10)))))),4)</f>
        <v>1.2894000000000001</v>
      </c>
      <c r="K8" s="44">
        <f>I8*J8</f>
        <v>60.601800000000004</v>
      </c>
      <c r="L8" s="45">
        <f>RANK(K8,K6:K8,0)</f>
        <v>2</v>
      </c>
    </row>
    <row r="9" spans="1:12" ht="16.5" customHeight="1">
      <c r="A9" s="46"/>
      <c r="B9" s="46"/>
      <c r="C9" s="47"/>
      <c r="D9" s="47"/>
      <c r="E9" s="47"/>
      <c r="F9" s="48"/>
      <c r="G9" s="47"/>
      <c r="H9" s="49"/>
      <c r="I9" s="50"/>
      <c r="J9" s="47"/>
      <c r="K9" s="51"/>
      <c r="L9" s="52"/>
    </row>
    <row r="10" spans="1:12" ht="15.75" customHeight="1">
      <c r="A10" s="53" t="s">
        <v>21</v>
      </c>
      <c r="B10" s="53"/>
      <c r="C10" s="53"/>
      <c r="D10" s="53"/>
      <c r="E10" s="54"/>
      <c r="F10" s="54"/>
      <c r="G10" s="54"/>
      <c r="H10" s="54"/>
      <c r="I10" s="54"/>
      <c r="J10" s="54"/>
      <c r="K10" s="54"/>
      <c r="L10" s="54"/>
    </row>
    <row r="11" spans="1:12" ht="15.75" customHeight="1">
      <c r="A11" s="53" t="s">
        <v>22</v>
      </c>
      <c r="B11" s="53"/>
      <c r="C11" s="53"/>
      <c r="D11" s="53"/>
      <c r="E11" s="54"/>
      <c r="F11" s="54"/>
      <c r="G11" s="54"/>
      <c r="H11" s="54"/>
      <c r="I11" s="54"/>
      <c r="J11" s="54"/>
      <c r="K11" s="54"/>
      <c r="L11" s="54"/>
    </row>
  </sheetData>
  <sheetProtection selectLockedCells="1" selectUnlockedCells="1"/>
  <mergeCells count="4">
    <mergeCell ref="A1:L1"/>
    <mergeCell ref="A2:L2"/>
    <mergeCell ref="A3:L3"/>
    <mergeCell ref="E4:I4"/>
  </mergeCells>
  <pageMargins left="0.78749999999999998" right="0.78749999999999998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98"/>
  <sheetViews>
    <sheetView topLeftCell="A13" zoomScaleNormal="100" workbookViewId="0">
      <selection activeCell="O59" sqref="O59"/>
    </sheetView>
  </sheetViews>
  <sheetFormatPr defaultColWidth="8.7109375" defaultRowHeight="12.75" customHeight="1"/>
  <cols>
    <col min="1" max="1" width="8.7109375" style="188" customWidth="1"/>
    <col min="2" max="2" width="22.85546875" style="1" customWidth="1"/>
    <col min="3" max="3" width="26.7109375" style="1" customWidth="1"/>
    <col min="4" max="4" width="7.42578125" style="1" customWidth="1"/>
    <col min="5" max="5" width="6.85546875" style="55" customWidth="1"/>
    <col min="6" max="6" width="8.7109375" style="1" customWidth="1"/>
    <col min="7" max="10" width="6" style="1" customWidth="1"/>
    <col min="11" max="11" width="8.140625" style="1" customWidth="1"/>
    <col min="12" max="12" width="9.7109375" style="1" customWidth="1"/>
    <col min="13" max="13" width="7.7109375" style="1" customWidth="1"/>
    <col min="14" max="14" width="7.5703125" style="188" customWidth="1"/>
    <col min="15" max="15" width="12" style="307" customWidth="1"/>
    <col min="16" max="30" width="8.7109375" style="188"/>
    <col min="31" max="16384" width="8.7109375" style="1"/>
  </cols>
  <sheetData>
    <row r="1" spans="1:19" ht="21" customHeight="1" thickTop="1">
      <c r="A1" s="332"/>
      <c r="B1" s="333" t="s">
        <v>67</v>
      </c>
      <c r="C1" s="334"/>
      <c r="D1" s="334"/>
      <c r="E1" s="334"/>
      <c r="F1" s="334"/>
      <c r="G1" s="334"/>
      <c r="H1" s="334"/>
      <c r="I1" s="334"/>
      <c r="J1" s="334"/>
      <c r="K1" s="334"/>
      <c r="L1" s="334"/>
      <c r="M1" s="335"/>
      <c r="O1" s="298"/>
      <c r="P1" s="299"/>
      <c r="Q1" s="300"/>
    </row>
    <row r="2" spans="1:19" ht="21" customHeight="1">
      <c r="A2" s="332"/>
      <c r="B2" s="336" t="s">
        <v>26</v>
      </c>
      <c r="C2" s="337"/>
      <c r="D2" s="337"/>
      <c r="E2" s="337"/>
      <c r="F2" s="337"/>
      <c r="G2" s="337"/>
      <c r="H2" s="337"/>
      <c r="I2" s="337"/>
      <c r="J2" s="337"/>
      <c r="K2" s="337"/>
      <c r="L2" s="337"/>
      <c r="M2" s="338"/>
      <c r="O2" s="301"/>
      <c r="P2" s="301"/>
      <c r="Q2" s="301"/>
      <c r="R2" s="301"/>
      <c r="S2" s="301"/>
    </row>
    <row r="3" spans="1:19" ht="20.25" customHeight="1" thickBot="1">
      <c r="A3" s="332"/>
      <c r="B3" s="339" t="s">
        <v>68</v>
      </c>
      <c r="C3" s="340"/>
      <c r="D3" s="340"/>
      <c r="E3" s="340"/>
      <c r="F3" s="340"/>
      <c r="G3" s="340"/>
      <c r="H3" s="340"/>
      <c r="I3" s="340"/>
      <c r="J3" s="340"/>
      <c r="K3" s="340"/>
      <c r="L3" s="340"/>
      <c r="M3" s="341"/>
      <c r="O3" s="301"/>
      <c r="P3" s="301"/>
      <c r="Q3" s="301"/>
      <c r="R3" s="301"/>
      <c r="S3" s="301"/>
    </row>
    <row r="4" spans="1:19" s="188" customFormat="1" ht="21" customHeight="1" thickTop="1" thickBot="1">
      <c r="A4" s="328"/>
      <c r="B4" s="328"/>
      <c r="C4" s="328"/>
      <c r="D4" s="328"/>
      <c r="E4" s="328"/>
      <c r="F4" s="328"/>
      <c r="G4" s="328"/>
      <c r="H4" s="328"/>
      <c r="I4" s="328"/>
      <c r="J4" s="328"/>
      <c r="K4" s="328"/>
      <c r="L4" s="328"/>
      <c r="M4" s="328"/>
      <c r="N4" s="302"/>
      <c r="O4" s="301"/>
      <c r="P4" s="301"/>
      <c r="Q4" s="301"/>
      <c r="R4" s="301"/>
      <c r="S4" s="301"/>
    </row>
    <row r="5" spans="1:19" ht="16.5" customHeight="1" thickTop="1" thickBot="1">
      <c r="A5" s="328"/>
      <c r="B5" s="329"/>
      <c r="C5" s="330"/>
      <c r="D5" s="330"/>
      <c r="E5" s="330"/>
      <c r="F5" s="330"/>
      <c r="G5" s="331" t="s">
        <v>3</v>
      </c>
      <c r="H5" s="331"/>
      <c r="I5" s="331"/>
      <c r="J5" s="331"/>
      <c r="K5" s="331"/>
      <c r="L5" s="101" t="s">
        <v>23</v>
      </c>
      <c r="M5" s="103" t="s">
        <v>14</v>
      </c>
      <c r="O5" s="326"/>
      <c r="P5" s="326"/>
      <c r="Q5" s="326"/>
      <c r="R5" s="326"/>
      <c r="S5" s="301"/>
    </row>
    <row r="6" spans="1:19" ht="16.5" customHeight="1">
      <c r="A6" s="328"/>
      <c r="B6" s="160" t="s">
        <v>44</v>
      </c>
      <c r="C6" s="70" t="s">
        <v>24</v>
      </c>
      <c r="D6" s="78">
        <v>88.9</v>
      </c>
      <c r="E6" s="184">
        <v>1997</v>
      </c>
      <c r="F6" s="80">
        <f t="shared" ref="F6:F38" si="0">10^(0.75194503*((LOG((D6/175.508)/LOG(10))*(LOG((D6/175.508)/LOG(10))))))</f>
        <v>1.1630903267346266</v>
      </c>
      <c r="G6" s="254">
        <v>157</v>
      </c>
      <c r="H6" s="126">
        <v>163</v>
      </c>
      <c r="I6" s="163">
        <v>166</v>
      </c>
      <c r="J6" s="164" t="s">
        <v>46</v>
      </c>
      <c r="K6" s="71">
        <f t="shared" ref="K6:K38" si="1">IF(MAX(G6:J6)&lt;0,0,MAX(G6:J6))</f>
        <v>166</v>
      </c>
      <c r="L6" s="86">
        <f t="shared" ref="L6:L38" si="2">K6*F6</f>
        <v>193.07299423794802</v>
      </c>
      <c r="M6" s="139">
        <f>RANK(L6,$L$6:$L$38,0)</f>
        <v>1</v>
      </c>
      <c r="O6" s="326"/>
      <c r="P6" s="326"/>
      <c r="Q6" s="326"/>
      <c r="R6" s="326"/>
      <c r="S6" s="301"/>
    </row>
    <row r="7" spans="1:19" ht="16.5" customHeight="1">
      <c r="A7" s="328"/>
      <c r="B7" s="100" t="s">
        <v>94</v>
      </c>
      <c r="C7" s="67" t="s">
        <v>95</v>
      </c>
      <c r="D7" s="76">
        <v>80.3</v>
      </c>
      <c r="E7" s="185">
        <v>1994</v>
      </c>
      <c r="F7" s="63">
        <f t="shared" si="0"/>
        <v>1.2209866718590539</v>
      </c>
      <c r="G7" s="128">
        <v>153</v>
      </c>
      <c r="H7" s="66">
        <v>-158</v>
      </c>
      <c r="I7" s="65">
        <v>-158</v>
      </c>
      <c r="J7" s="129">
        <v>158</v>
      </c>
      <c r="K7" s="56">
        <f t="shared" si="1"/>
        <v>158</v>
      </c>
      <c r="L7" s="87">
        <f t="shared" si="2"/>
        <v>192.91589415373051</v>
      </c>
      <c r="M7" s="57">
        <f>RANK(L7,$L$6:$L$38,0)</f>
        <v>2</v>
      </c>
      <c r="O7" s="326"/>
      <c r="P7" s="326"/>
      <c r="Q7" s="326"/>
      <c r="R7" s="326"/>
      <c r="S7" s="301"/>
    </row>
    <row r="8" spans="1:19" ht="16.5" customHeight="1">
      <c r="A8" s="328"/>
      <c r="B8" s="100" t="s">
        <v>42</v>
      </c>
      <c r="C8" s="68" t="s">
        <v>74</v>
      </c>
      <c r="D8" s="76">
        <v>85.9</v>
      </c>
      <c r="E8" s="185">
        <v>1994</v>
      </c>
      <c r="F8" s="63">
        <f t="shared" si="0"/>
        <v>1.1814180406740356</v>
      </c>
      <c r="G8" s="128">
        <v>155</v>
      </c>
      <c r="H8" s="66">
        <v>-160</v>
      </c>
      <c r="I8" s="66">
        <v>-163</v>
      </c>
      <c r="J8" s="127">
        <v>-163</v>
      </c>
      <c r="K8" s="56">
        <f t="shared" si="1"/>
        <v>155</v>
      </c>
      <c r="L8" s="87">
        <f t="shared" si="2"/>
        <v>183.1197963044755</v>
      </c>
      <c r="M8" s="57">
        <f t="shared" ref="M8:M32" si="3">RANK(L8,$L$6:$L$38,0)</f>
        <v>3</v>
      </c>
      <c r="O8" s="326"/>
      <c r="P8" s="326"/>
      <c r="Q8" s="326"/>
      <c r="R8" s="326"/>
      <c r="S8" s="301"/>
    </row>
    <row r="9" spans="1:19" ht="16.5" customHeight="1">
      <c r="A9" s="328"/>
      <c r="B9" s="99" t="s">
        <v>39</v>
      </c>
      <c r="C9" s="68" t="s">
        <v>24</v>
      </c>
      <c r="D9" s="76">
        <v>83</v>
      </c>
      <c r="E9" s="186">
        <v>1982</v>
      </c>
      <c r="F9" s="63">
        <f t="shared" si="0"/>
        <v>1.2009673027892449</v>
      </c>
      <c r="G9" s="130">
        <v>140</v>
      </c>
      <c r="H9" s="89">
        <v>-145</v>
      </c>
      <c r="I9" s="90">
        <v>145</v>
      </c>
      <c r="J9" s="127">
        <v>-150</v>
      </c>
      <c r="K9" s="56">
        <f t="shared" si="1"/>
        <v>145</v>
      </c>
      <c r="L9" s="87">
        <f t="shared" si="2"/>
        <v>174.14025890444051</v>
      </c>
      <c r="M9" s="57">
        <f t="shared" si="3"/>
        <v>4</v>
      </c>
      <c r="O9" s="326"/>
      <c r="P9" s="326"/>
      <c r="Q9" s="326"/>
      <c r="R9" s="326"/>
      <c r="S9" s="301"/>
    </row>
    <row r="10" spans="1:19" ht="16.5" customHeight="1">
      <c r="A10" s="328"/>
      <c r="B10" s="100" t="s">
        <v>43</v>
      </c>
      <c r="C10" s="67" t="s">
        <v>74</v>
      </c>
      <c r="D10" s="76">
        <v>92</v>
      </c>
      <c r="E10" s="74">
        <v>1994</v>
      </c>
      <c r="F10" s="63">
        <f t="shared" si="0"/>
        <v>1.1459536639326877</v>
      </c>
      <c r="G10" s="128">
        <v>150</v>
      </c>
      <c r="H10" s="66">
        <v>-155</v>
      </c>
      <c r="I10" s="66">
        <v>-157</v>
      </c>
      <c r="J10" s="129">
        <v>-157</v>
      </c>
      <c r="K10" s="56">
        <f t="shared" si="1"/>
        <v>150</v>
      </c>
      <c r="L10" s="87">
        <f t="shared" si="2"/>
        <v>171.89304958990317</v>
      </c>
      <c r="M10" s="57">
        <f t="shared" si="3"/>
        <v>5</v>
      </c>
      <c r="O10" s="326"/>
      <c r="P10" s="326"/>
      <c r="Q10" s="326"/>
      <c r="R10" s="326"/>
      <c r="S10" s="301"/>
    </row>
    <row r="11" spans="1:19" ht="15" customHeight="1">
      <c r="A11" s="328"/>
      <c r="B11" s="100" t="s">
        <v>87</v>
      </c>
      <c r="C11" s="67" t="s">
        <v>24</v>
      </c>
      <c r="D11" s="76">
        <v>87.2</v>
      </c>
      <c r="E11" s="74">
        <v>2000</v>
      </c>
      <c r="F11" s="63">
        <f t="shared" si="0"/>
        <v>1.1732522766710998</v>
      </c>
      <c r="G11" s="123">
        <v>135</v>
      </c>
      <c r="H11" s="114">
        <v>-140</v>
      </c>
      <c r="I11" s="125">
        <v>140</v>
      </c>
      <c r="J11" s="115">
        <v>-145</v>
      </c>
      <c r="K11" s="56">
        <f t="shared" si="1"/>
        <v>140</v>
      </c>
      <c r="L11" s="87">
        <f t="shared" si="2"/>
        <v>164.25531873395397</v>
      </c>
      <c r="M11" s="57">
        <f t="shared" si="3"/>
        <v>6</v>
      </c>
      <c r="O11" s="326"/>
      <c r="P11" s="326"/>
      <c r="Q11" s="326"/>
      <c r="R11" s="326"/>
      <c r="S11" s="300"/>
    </row>
    <row r="12" spans="1:19" ht="15" customHeight="1">
      <c r="A12" s="328"/>
      <c r="B12" s="99" t="s">
        <v>96</v>
      </c>
      <c r="C12" s="68" t="s">
        <v>24</v>
      </c>
      <c r="D12" s="76">
        <v>82.9</v>
      </c>
      <c r="E12" s="79">
        <v>1999</v>
      </c>
      <c r="F12" s="63">
        <f t="shared" si="0"/>
        <v>1.2016762015138156</v>
      </c>
      <c r="G12" s="130">
        <v>128</v>
      </c>
      <c r="H12" s="89">
        <v>132</v>
      </c>
      <c r="I12" s="90">
        <v>136</v>
      </c>
      <c r="J12" s="127">
        <v>-140</v>
      </c>
      <c r="K12" s="56">
        <f t="shared" si="1"/>
        <v>136</v>
      </c>
      <c r="L12" s="87">
        <f t="shared" si="2"/>
        <v>163.42796340587893</v>
      </c>
      <c r="M12" s="57">
        <f t="shared" si="3"/>
        <v>7</v>
      </c>
      <c r="O12" s="326"/>
      <c r="P12" s="326"/>
      <c r="Q12" s="326"/>
      <c r="R12" s="326"/>
    </row>
    <row r="13" spans="1:19" ht="15" customHeight="1">
      <c r="A13" s="328"/>
      <c r="B13" s="62" t="s">
        <v>97</v>
      </c>
      <c r="C13" s="68" t="s">
        <v>24</v>
      </c>
      <c r="D13" s="76">
        <v>74.599999999999994</v>
      </c>
      <c r="E13" s="322">
        <v>1995</v>
      </c>
      <c r="F13" s="63">
        <f t="shared" si="0"/>
        <v>1.2700186030372111</v>
      </c>
      <c r="G13" s="130">
        <v>110</v>
      </c>
      <c r="H13" s="89">
        <v>115</v>
      </c>
      <c r="I13" s="91">
        <v>120</v>
      </c>
      <c r="J13" s="127">
        <v>123</v>
      </c>
      <c r="K13" s="56">
        <f t="shared" si="1"/>
        <v>123</v>
      </c>
      <c r="L13" s="87">
        <f t="shared" si="2"/>
        <v>156.21228817357698</v>
      </c>
      <c r="M13" s="57">
        <f t="shared" si="3"/>
        <v>8</v>
      </c>
      <c r="O13" s="326"/>
      <c r="P13" s="326"/>
      <c r="Q13" s="326"/>
      <c r="R13" s="326"/>
    </row>
    <row r="14" spans="1:19" ht="15" customHeight="1">
      <c r="A14" s="328"/>
      <c r="B14" s="100" t="s">
        <v>88</v>
      </c>
      <c r="C14" s="68" t="s">
        <v>28</v>
      </c>
      <c r="D14" s="76">
        <v>87.2</v>
      </c>
      <c r="E14" s="74">
        <v>2000</v>
      </c>
      <c r="F14" s="63">
        <f t="shared" si="0"/>
        <v>1.1732522766710998</v>
      </c>
      <c r="G14" s="82">
        <v>-130</v>
      </c>
      <c r="H14" s="66">
        <v>130</v>
      </c>
      <c r="I14" s="65">
        <v>-136</v>
      </c>
      <c r="J14" s="84">
        <v>-136</v>
      </c>
      <c r="K14" s="56">
        <f t="shared" si="1"/>
        <v>130</v>
      </c>
      <c r="L14" s="87">
        <f t="shared" si="2"/>
        <v>152.52279596724296</v>
      </c>
      <c r="M14" s="57">
        <f t="shared" si="3"/>
        <v>9</v>
      </c>
      <c r="O14" s="326"/>
      <c r="P14" s="326"/>
      <c r="Q14" s="326"/>
      <c r="R14" s="326"/>
    </row>
    <row r="15" spans="1:19" ht="15" customHeight="1">
      <c r="A15" s="328"/>
      <c r="B15" s="140" t="s">
        <v>41</v>
      </c>
      <c r="C15" s="68" t="s">
        <v>51</v>
      </c>
      <c r="D15" s="76">
        <v>91.5</v>
      </c>
      <c r="E15" s="74">
        <v>1986</v>
      </c>
      <c r="F15" s="63">
        <f t="shared" ref="F15:F16" si="4">10^(0.75194503*((LOG((D15/175.508)/LOG(10))*(LOG((D15/175.508)/LOG(10))))))</f>
        <v>1.1486023152006029</v>
      </c>
      <c r="G15" s="82">
        <v>122</v>
      </c>
      <c r="H15" s="66">
        <v>126</v>
      </c>
      <c r="I15" s="75">
        <v>129</v>
      </c>
      <c r="J15" s="85">
        <v>-132</v>
      </c>
      <c r="K15" s="56">
        <f t="shared" si="1"/>
        <v>129</v>
      </c>
      <c r="L15" s="87">
        <f t="shared" si="2"/>
        <v>148.16969866087777</v>
      </c>
      <c r="M15" s="57">
        <f t="shared" si="3"/>
        <v>10</v>
      </c>
      <c r="O15" s="326"/>
      <c r="P15" s="326"/>
      <c r="Q15" s="326"/>
      <c r="R15" s="326"/>
    </row>
    <row r="16" spans="1:19" ht="15" customHeight="1">
      <c r="A16" s="328"/>
      <c r="B16" s="98" t="s">
        <v>36</v>
      </c>
      <c r="C16" s="67" t="s">
        <v>29</v>
      </c>
      <c r="D16" s="76">
        <v>80.3</v>
      </c>
      <c r="E16" s="73">
        <v>1996</v>
      </c>
      <c r="F16" s="63">
        <f t="shared" si="4"/>
        <v>1.2209866718590539</v>
      </c>
      <c r="G16" s="82">
        <v>115</v>
      </c>
      <c r="H16" s="90">
        <v>-120</v>
      </c>
      <c r="I16" s="95">
        <v>120</v>
      </c>
      <c r="J16" s="85">
        <v>-123</v>
      </c>
      <c r="K16" s="56">
        <f t="shared" si="1"/>
        <v>120</v>
      </c>
      <c r="L16" s="87">
        <f t="shared" si="2"/>
        <v>146.51840062308645</v>
      </c>
      <c r="M16" s="57">
        <f t="shared" si="3"/>
        <v>11</v>
      </c>
      <c r="O16" s="303"/>
      <c r="P16" s="303"/>
      <c r="Q16" s="303"/>
      <c r="R16" s="303"/>
    </row>
    <row r="17" spans="1:18" ht="15" customHeight="1">
      <c r="A17" s="328"/>
      <c r="B17" s="99" t="s">
        <v>37</v>
      </c>
      <c r="C17" s="68" t="s">
        <v>24</v>
      </c>
      <c r="D17" s="76">
        <v>81</v>
      </c>
      <c r="E17" s="79">
        <v>1994</v>
      </c>
      <c r="F17" s="63">
        <f t="shared" si="0"/>
        <v>1.2156164365965496</v>
      </c>
      <c r="G17" s="94">
        <v>110</v>
      </c>
      <c r="H17" s="90">
        <v>115</v>
      </c>
      <c r="I17" s="95">
        <v>118</v>
      </c>
      <c r="J17" s="85">
        <v>-122</v>
      </c>
      <c r="K17" s="56">
        <f t="shared" si="1"/>
        <v>118</v>
      </c>
      <c r="L17" s="87">
        <f t="shared" si="2"/>
        <v>143.44273951839284</v>
      </c>
      <c r="M17" s="57">
        <f t="shared" si="3"/>
        <v>12</v>
      </c>
      <c r="O17" s="303"/>
      <c r="P17" s="303"/>
      <c r="Q17" s="303"/>
      <c r="R17" s="303"/>
    </row>
    <row r="18" spans="1:18" ht="15" customHeight="1">
      <c r="A18" s="328"/>
      <c r="B18" s="99" t="s">
        <v>38</v>
      </c>
      <c r="C18" s="68" t="s">
        <v>29</v>
      </c>
      <c r="D18" s="76">
        <v>110.4</v>
      </c>
      <c r="E18" s="79">
        <v>1977</v>
      </c>
      <c r="F18" s="63">
        <f t="shared" ref="F18" si="5">10^(0.75194503*((LOG((D18/175.508)/LOG(10))*(LOG((D18/175.508)/LOG(10))))))</f>
        <v>1.0727005745664269</v>
      </c>
      <c r="G18" s="88">
        <v>122</v>
      </c>
      <c r="H18" s="89">
        <v>127</v>
      </c>
      <c r="I18" s="89">
        <v>-132</v>
      </c>
      <c r="J18" s="85">
        <v>132</v>
      </c>
      <c r="K18" s="56">
        <f t="shared" si="1"/>
        <v>132</v>
      </c>
      <c r="L18" s="87">
        <f t="shared" si="2"/>
        <v>141.59647584276834</v>
      </c>
      <c r="M18" s="57">
        <f t="shared" si="3"/>
        <v>13</v>
      </c>
      <c r="O18" s="303"/>
      <c r="P18" s="303"/>
      <c r="Q18" s="303"/>
      <c r="R18" s="303"/>
    </row>
    <row r="19" spans="1:18" ht="15" customHeight="1">
      <c r="A19" s="328"/>
      <c r="B19" s="99" t="s">
        <v>45</v>
      </c>
      <c r="C19" s="68" t="s">
        <v>24</v>
      </c>
      <c r="D19" s="76">
        <v>102</v>
      </c>
      <c r="E19" s="79">
        <v>1968</v>
      </c>
      <c r="F19" s="63">
        <f t="shared" si="0"/>
        <v>1.1009631144163541</v>
      </c>
      <c r="G19" s="88">
        <v>112</v>
      </c>
      <c r="H19" s="89">
        <v>117</v>
      </c>
      <c r="I19" s="89">
        <v>122</v>
      </c>
      <c r="J19" s="85">
        <v>125</v>
      </c>
      <c r="K19" s="56">
        <f t="shared" si="1"/>
        <v>125</v>
      </c>
      <c r="L19" s="87">
        <f t="shared" si="2"/>
        <v>137.62038930204426</v>
      </c>
      <c r="M19" s="57">
        <f t="shared" si="3"/>
        <v>14</v>
      </c>
      <c r="O19" s="327"/>
      <c r="P19" s="327"/>
      <c r="Q19" s="327"/>
      <c r="R19" s="327"/>
    </row>
    <row r="20" spans="1:18" ht="15" customHeight="1">
      <c r="A20" s="328"/>
      <c r="B20" s="99" t="s">
        <v>98</v>
      </c>
      <c r="C20" s="68" t="s">
        <v>29</v>
      </c>
      <c r="D20" s="76">
        <v>91.6</v>
      </c>
      <c r="E20" s="79">
        <v>1989</v>
      </c>
      <c r="F20" s="63">
        <f t="shared" si="0"/>
        <v>1.1480691544387307</v>
      </c>
      <c r="G20" s="88">
        <v>110</v>
      </c>
      <c r="H20" s="89">
        <v>115</v>
      </c>
      <c r="I20" s="89">
        <v>-118</v>
      </c>
      <c r="J20" s="85">
        <v>118</v>
      </c>
      <c r="K20" s="56">
        <f t="shared" si="1"/>
        <v>118</v>
      </c>
      <c r="L20" s="87">
        <f t="shared" si="2"/>
        <v>135.47216022377023</v>
      </c>
      <c r="M20" s="57">
        <f t="shared" si="3"/>
        <v>15</v>
      </c>
      <c r="O20" s="327"/>
      <c r="P20" s="327"/>
      <c r="Q20" s="327"/>
      <c r="R20" s="327"/>
    </row>
    <row r="21" spans="1:18" ht="15" customHeight="1">
      <c r="A21" s="328"/>
      <c r="B21" s="99" t="s">
        <v>99</v>
      </c>
      <c r="C21" s="68" t="s">
        <v>24</v>
      </c>
      <c r="D21" s="76">
        <v>81.7</v>
      </c>
      <c r="E21" s="79">
        <v>1998</v>
      </c>
      <c r="F21" s="63">
        <f t="shared" si="0"/>
        <v>1.21037451411439</v>
      </c>
      <c r="G21" s="88">
        <v>105</v>
      </c>
      <c r="H21" s="89">
        <v>110</v>
      </c>
      <c r="I21" s="90">
        <v>-115</v>
      </c>
      <c r="J21" s="85">
        <v>-115</v>
      </c>
      <c r="K21" s="56">
        <f t="shared" si="1"/>
        <v>110</v>
      </c>
      <c r="L21" s="87">
        <f t="shared" si="2"/>
        <v>133.1411965525829</v>
      </c>
      <c r="M21" s="57">
        <f t="shared" si="3"/>
        <v>16</v>
      </c>
      <c r="O21" s="327"/>
      <c r="P21" s="327"/>
      <c r="Q21" s="327"/>
      <c r="R21" s="327"/>
    </row>
    <row r="22" spans="1:18" ht="15.75" customHeight="1">
      <c r="A22" s="328"/>
      <c r="B22" s="97" t="s">
        <v>32</v>
      </c>
      <c r="C22" s="68" t="s">
        <v>24</v>
      </c>
      <c r="D22" s="76">
        <v>88</v>
      </c>
      <c r="E22" s="79">
        <v>2000</v>
      </c>
      <c r="F22" s="63">
        <f t="shared" si="0"/>
        <v>1.1683992570894237</v>
      </c>
      <c r="G22" s="81">
        <v>100</v>
      </c>
      <c r="H22" s="89">
        <v>-110</v>
      </c>
      <c r="I22" s="89">
        <v>110</v>
      </c>
      <c r="J22" s="85">
        <v>-115</v>
      </c>
      <c r="K22" s="56">
        <f t="shared" si="1"/>
        <v>110</v>
      </c>
      <c r="L22" s="87">
        <f t="shared" si="2"/>
        <v>128.52391827983661</v>
      </c>
      <c r="M22" s="57">
        <f t="shared" si="3"/>
        <v>17</v>
      </c>
      <c r="O22" s="327"/>
      <c r="P22" s="327"/>
      <c r="Q22" s="327"/>
      <c r="R22" s="327"/>
    </row>
    <row r="23" spans="1:18" ht="15" customHeight="1">
      <c r="A23" s="328"/>
      <c r="B23" s="100" t="s">
        <v>40</v>
      </c>
      <c r="C23" s="67" t="s">
        <v>51</v>
      </c>
      <c r="D23" s="76">
        <v>109.1</v>
      </c>
      <c r="E23" s="74">
        <v>1958</v>
      </c>
      <c r="F23" s="63">
        <f t="shared" ref="F23" si="6">10^(0.75194503*((LOG((D23/175.508)/LOG(10))*(LOG((D23/175.508)/LOG(10))))))</f>
        <v>1.0766039894607577</v>
      </c>
      <c r="G23" s="82">
        <v>110</v>
      </c>
      <c r="H23" s="66">
        <v>115</v>
      </c>
      <c r="I23" s="75">
        <v>-117</v>
      </c>
      <c r="J23" s="85" t="s">
        <v>46</v>
      </c>
      <c r="K23" s="56">
        <f t="shared" si="1"/>
        <v>115</v>
      </c>
      <c r="L23" s="87">
        <f t="shared" si="2"/>
        <v>123.80945878798714</v>
      </c>
      <c r="M23" s="57">
        <f t="shared" si="3"/>
        <v>18</v>
      </c>
      <c r="O23" s="327"/>
      <c r="P23" s="327"/>
      <c r="Q23" s="327"/>
      <c r="R23" s="327"/>
    </row>
    <row r="24" spans="1:18" ht="15" customHeight="1">
      <c r="A24" s="328"/>
      <c r="B24" s="97" t="s">
        <v>100</v>
      </c>
      <c r="C24" s="68" t="s">
        <v>28</v>
      </c>
      <c r="D24" s="76">
        <v>87.4</v>
      </c>
      <c r="E24" s="79">
        <v>1997</v>
      </c>
      <c r="F24" s="63">
        <f t="shared" si="0"/>
        <v>1.1720269706598714</v>
      </c>
      <c r="G24" s="88">
        <v>95</v>
      </c>
      <c r="H24" s="132">
        <v>100</v>
      </c>
      <c r="I24" s="132">
        <v>105</v>
      </c>
      <c r="J24" s="85">
        <v>-110</v>
      </c>
      <c r="K24" s="56">
        <f t="shared" si="1"/>
        <v>105</v>
      </c>
      <c r="L24" s="87">
        <f t="shared" si="2"/>
        <v>123.0628319192865</v>
      </c>
      <c r="M24" s="57">
        <f t="shared" si="3"/>
        <v>19</v>
      </c>
      <c r="O24" s="327"/>
      <c r="P24" s="327"/>
      <c r="Q24" s="327"/>
      <c r="R24" s="327"/>
    </row>
    <row r="25" spans="1:18" ht="15" customHeight="1">
      <c r="A25" s="328"/>
      <c r="B25" s="97" t="s">
        <v>101</v>
      </c>
      <c r="C25" s="68" t="s">
        <v>28</v>
      </c>
      <c r="D25" s="76">
        <v>101.5</v>
      </c>
      <c r="E25" s="79">
        <v>1971</v>
      </c>
      <c r="F25" s="63">
        <f t="shared" si="0"/>
        <v>1.1028911748410355</v>
      </c>
      <c r="G25" s="81">
        <v>95</v>
      </c>
      <c r="H25" s="89">
        <v>102</v>
      </c>
      <c r="I25" s="89">
        <v>-110</v>
      </c>
      <c r="J25" s="85">
        <v>110</v>
      </c>
      <c r="K25" s="56">
        <f t="shared" si="1"/>
        <v>110</v>
      </c>
      <c r="L25" s="87">
        <f t="shared" si="2"/>
        <v>121.31802923251391</v>
      </c>
      <c r="M25" s="57">
        <f t="shared" si="3"/>
        <v>20</v>
      </c>
      <c r="O25" s="327"/>
      <c r="P25" s="327"/>
      <c r="Q25" s="327"/>
      <c r="R25" s="327"/>
    </row>
    <row r="26" spans="1:18" ht="16.5" customHeight="1">
      <c r="A26" s="328"/>
      <c r="B26" s="98" t="s">
        <v>33</v>
      </c>
      <c r="C26" s="67" t="s">
        <v>28</v>
      </c>
      <c r="D26" s="76">
        <v>84.5</v>
      </c>
      <c r="E26" s="73">
        <v>1999</v>
      </c>
      <c r="F26" s="63">
        <f t="shared" ref="F26" si="7">10^(0.75194503*((LOG((D26/175.508)/LOG(10))*(LOG((D26/175.508)/LOG(10))))))</f>
        <v>1.1906173631706058</v>
      </c>
      <c r="G26" s="82">
        <v>90</v>
      </c>
      <c r="H26" s="89">
        <v>95</v>
      </c>
      <c r="I26" s="90">
        <v>-100</v>
      </c>
      <c r="J26" s="85">
        <v>100</v>
      </c>
      <c r="K26" s="56">
        <f t="shared" si="1"/>
        <v>100</v>
      </c>
      <c r="L26" s="87">
        <f t="shared" si="2"/>
        <v>119.06173631706058</v>
      </c>
      <c r="M26" s="57">
        <f t="shared" si="3"/>
        <v>21</v>
      </c>
      <c r="O26" s="327"/>
      <c r="P26" s="327"/>
      <c r="Q26" s="327"/>
      <c r="R26" s="327"/>
    </row>
    <row r="27" spans="1:18" ht="16.5" customHeight="1">
      <c r="A27" s="328"/>
      <c r="B27" s="97" t="s">
        <v>102</v>
      </c>
      <c r="C27" s="68" t="s">
        <v>28</v>
      </c>
      <c r="D27" s="131">
        <v>94</v>
      </c>
      <c r="E27" s="79">
        <v>1984</v>
      </c>
      <c r="F27" s="63">
        <f t="shared" si="0"/>
        <v>1.1357755597100061</v>
      </c>
      <c r="G27" s="133">
        <v>90</v>
      </c>
      <c r="H27" s="132">
        <v>96</v>
      </c>
      <c r="I27" s="132">
        <v>-102</v>
      </c>
      <c r="J27" s="85">
        <v>102</v>
      </c>
      <c r="K27" s="56">
        <f t="shared" si="1"/>
        <v>102</v>
      </c>
      <c r="L27" s="87">
        <f t="shared" si="2"/>
        <v>115.84910709042062</v>
      </c>
      <c r="M27" s="57">
        <f t="shared" si="3"/>
        <v>22</v>
      </c>
      <c r="O27" s="327"/>
      <c r="P27" s="327"/>
      <c r="Q27" s="327"/>
      <c r="R27" s="327"/>
    </row>
    <row r="28" spans="1:18" ht="16.5" customHeight="1">
      <c r="A28" s="328"/>
      <c r="B28" s="62" t="s">
        <v>103</v>
      </c>
      <c r="C28" s="68" t="s">
        <v>24</v>
      </c>
      <c r="D28" s="76">
        <v>76</v>
      </c>
      <c r="E28" s="73">
        <v>1987</v>
      </c>
      <c r="F28" s="63">
        <f t="shared" si="0"/>
        <v>1.2570341409761863</v>
      </c>
      <c r="G28" s="82">
        <v>92</v>
      </c>
      <c r="H28" s="89">
        <v>-97</v>
      </c>
      <c r="I28" s="90">
        <v>-97</v>
      </c>
      <c r="J28" s="85" t="s">
        <v>46</v>
      </c>
      <c r="K28" s="56">
        <f t="shared" si="1"/>
        <v>92</v>
      </c>
      <c r="L28" s="87">
        <f t="shared" si="2"/>
        <v>115.64714096980913</v>
      </c>
      <c r="M28" s="57">
        <f t="shared" si="3"/>
        <v>23</v>
      </c>
      <c r="O28" s="327"/>
      <c r="P28" s="327"/>
      <c r="Q28" s="327"/>
      <c r="R28" s="327"/>
    </row>
    <row r="29" spans="1:18" ht="16.5" customHeight="1">
      <c r="A29" s="328"/>
      <c r="B29" s="97" t="s">
        <v>48</v>
      </c>
      <c r="C29" s="68" t="s">
        <v>62</v>
      </c>
      <c r="D29" s="131">
        <v>96</v>
      </c>
      <c r="E29" s="79">
        <v>2003</v>
      </c>
      <c r="F29" s="63">
        <f t="shared" si="0"/>
        <v>1.1262288162132235</v>
      </c>
      <c r="G29" s="88">
        <v>90</v>
      </c>
      <c r="H29" s="132">
        <v>93</v>
      </c>
      <c r="I29" s="132">
        <v>95</v>
      </c>
      <c r="J29" s="85" t="s">
        <v>46</v>
      </c>
      <c r="K29" s="56">
        <f t="shared" si="1"/>
        <v>95</v>
      </c>
      <c r="L29" s="87">
        <f t="shared" si="2"/>
        <v>106.99173754025622</v>
      </c>
      <c r="M29" s="57">
        <f t="shared" si="3"/>
        <v>24</v>
      </c>
      <c r="O29" s="327"/>
      <c r="P29" s="327"/>
      <c r="Q29" s="327"/>
      <c r="R29" s="327"/>
    </row>
    <row r="30" spans="1:18" ht="16.5" customHeight="1">
      <c r="A30" s="328"/>
      <c r="B30" s="97" t="s">
        <v>89</v>
      </c>
      <c r="C30" s="67" t="s">
        <v>24</v>
      </c>
      <c r="D30" s="131">
        <v>81.400000000000006</v>
      </c>
      <c r="E30" s="79">
        <v>2000</v>
      </c>
      <c r="F30" s="63">
        <f t="shared" si="0"/>
        <v>1.2126055834244356</v>
      </c>
      <c r="G30" s="88">
        <v>68</v>
      </c>
      <c r="H30" s="132">
        <v>73</v>
      </c>
      <c r="I30" s="132">
        <v>78</v>
      </c>
      <c r="J30" s="84">
        <v>81</v>
      </c>
      <c r="K30" s="56">
        <f t="shared" si="1"/>
        <v>81</v>
      </c>
      <c r="L30" s="87">
        <f t="shared" si="2"/>
        <v>98.221052257379284</v>
      </c>
      <c r="M30" s="57">
        <f t="shared" si="3"/>
        <v>25</v>
      </c>
      <c r="O30" s="304"/>
      <c r="P30" s="305"/>
      <c r="Q30" s="306"/>
    </row>
    <row r="31" spans="1:18" ht="16.5" customHeight="1">
      <c r="A31" s="328"/>
      <c r="B31" s="98" t="s">
        <v>90</v>
      </c>
      <c r="C31" s="67" t="s">
        <v>24</v>
      </c>
      <c r="D31" s="76">
        <v>64.8</v>
      </c>
      <c r="E31" s="73">
        <v>2001</v>
      </c>
      <c r="F31" s="63">
        <f t="shared" si="0"/>
        <v>1.3829306209437513</v>
      </c>
      <c r="G31" s="82">
        <v>60</v>
      </c>
      <c r="H31" s="89">
        <v>65</v>
      </c>
      <c r="I31" s="90">
        <v>70</v>
      </c>
      <c r="J31" s="85">
        <v>-73</v>
      </c>
      <c r="K31" s="56">
        <f t="shared" si="1"/>
        <v>70</v>
      </c>
      <c r="L31" s="87">
        <f t="shared" si="2"/>
        <v>96.805143466062589</v>
      </c>
      <c r="M31" s="57">
        <f t="shared" si="3"/>
        <v>26</v>
      </c>
      <c r="O31" s="304"/>
      <c r="P31" s="305"/>
      <c r="Q31" s="306"/>
    </row>
    <row r="32" spans="1:18" ht="16.5" customHeight="1">
      <c r="A32" s="328"/>
      <c r="B32" s="140" t="s">
        <v>91</v>
      </c>
      <c r="C32" s="68" t="s">
        <v>92</v>
      </c>
      <c r="D32" s="76">
        <v>80.7</v>
      </c>
      <c r="E32" s="161">
        <v>2002</v>
      </c>
      <c r="F32" s="63">
        <f t="shared" si="0"/>
        <v>1.2179020312535995</v>
      </c>
      <c r="G32" s="81">
        <v>72</v>
      </c>
      <c r="H32" s="66">
        <v>75</v>
      </c>
      <c r="I32" s="153">
        <v>79</v>
      </c>
      <c r="J32" s="84">
        <v>-83</v>
      </c>
      <c r="K32" s="56">
        <f t="shared" si="1"/>
        <v>79</v>
      </c>
      <c r="L32" s="87">
        <f t="shared" si="2"/>
        <v>96.214260469034357</v>
      </c>
      <c r="M32" s="57">
        <f t="shared" si="3"/>
        <v>27</v>
      </c>
      <c r="O32" s="304"/>
      <c r="P32" s="305"/>
      <c r="Q32" s="306"/>
    </row>
    <row r="33" spans="1:17" ht="16.5" customHeight="1">
      <c r="A33" s="328"/>
      <c r="B33" s="62" t="s">
        <v>35</v>
      </c>
      <c r="C33" s="68" t="s">
        <v>24</v>
      </c>
      <c r="D33" s="76">
        <v>116.4</v>
      </c>
      <c r="E33" s="73">
        <v>1973</v>
      </c>
      <c r="F33" s="63">
        <f t="shared" ref="F33:F35" si="8">10^(0.75194503*((LOG((D33/175.508)/LOG(10))*(LOG((D33/175.508)/LOG(10))))))</f>
        <v>1.0566150312262739</v>
      </c>
      <c r="G33" s="82">
        <v>85</v>
      </c>
      <c r="H33" s="66">
        <v>90</v>
      </c>
      <c r="I33" s="66">
        <v>-92</v>
      </c>
      <c r="J33" s="84" t="s">
        <v>46</v>
      </c>
      <c r="K33" s="56">
        <f t="shared" si="1"/>
        <v>90</v>
      </c>
      <c r="L33" s="87">
        <f t="shared" si="2"/>
        <v>95.095352810364645</v>
      </c>
      <c r="M33" s="57">
        <f t="shared" ref="M33:M38" si="9">RANK(L33,$L$6:$L$38,0)</f>
        <v>28</v>
      </c>
      <c r="O33" s="304"/>
      <c r="P33" s="305"/>
      <c r="Q33" s="306"/>
    </row>
    <row r="34" spans="1:17" ht="16.5" customHeight="1">
      <c r="A34" s="293"/>
      <c r="B34" s="99" t="s">
        <v>93</v>
      </c>
      <c r="C34" s="68" t="s">
        <v>70</v>
      </c>
      <c r="D34" s="76">
        <v>81.599999999999994</v>
      </c>
      <c r="E34" s="79">
        <v>2000</v>
      </c>
      <c r="F34" s="63">
        <f t="shared" si="8"/>
        <v>1.211115647414627</v>
      </c>
      <c r="G34" s="88">
        <v>-140</v>
      </c>
      <c r="H34" s="66">
        <v>-140</v>
      </c>
      <c r="I34" s="66">
        <v>-140</v>
      </c>
      <c r="J34" s="85">
        <v>-140</v>
      </c>
      <c r="K34" s="56">
        <f t="shared" si="1"/>
        <v>0</v>
      </c>
      <c r="L34" s="87">
        <f t="shared" si="2"/>
        <v>0</v>
      </c>
      <c r="M34" s="57">
        <f t="shared" si="9"/>
        <v>29</v>
      </c>
      <c r="O34" s="304"/>
      <c r="P34" s="305"/>
      <c r="Q34" s="306"/>
    </row>
    <row r="35" spans="1:17" ht="16.5" customHeight="1" thickBot="1">
      <c r="A35" s="293"/>
      <c r="B35" s="99" t="s">
        <v>34</v>
      </c>
      <c r="C35" s="68" t="s">
        <v>28</v>
      </c>
      <c r="D35" s="76">
        <v>83.4</v>
      </c>
      <c r="E35" s="79">
        <v>2000</v>
      </c>
      <c r="F35" s="63">
        <f t="shared" si="8"/>
        <v>1.1981556918647693</v>
      </c>
      <c r="G35" s="88" t="s">
        <v>46</v>
      </c>
      <c r="H35" s="66" t="s">
        <v>46</v>
      </c>
      <c r="I35" s="66" t="s">
        <v>46</v>
      </c>
      <c r="J35" s="85" t="s">
        <v>46</v>
      </c>
      <c r="K35" s="56">
        <f t="shared" si="1"/>
        <v>0</v>
      </c>
      <c r="L35" s="87">
        <f t="shared" si="2"/>
        <v>0</v>
      </c>
      <c r="M35" s="57">
        <f t="shared" si="9"/>
        <v>29</v>
      </c>
      <c r="O35" s="304"/>
      <c r="P35" s="305"/>
      <c r="Q35" s="306"/>
    </row>
    <row r="36" spans="1:17" ht="16.5" hidden="1" customHeight="1">
      <c r="A36" s="293"/>
      <c r="B36" s="62"/>
      <c r="C36" s="68"/>
      <c r="D36" s="76">
        <v>33</v>
      </c>
      <c r="E36" s="187"/>
      <c r="F36" s="63">
        <f t="shared" si="0"/>
        <v>2.489403314746601</v>
      </c>
      <c r="G36" s="82"/>
      <c r="H36" s="89"/>
      <c r="I36" s="155"/>
      <c r="J36" s="85"/>
      <c r="K36" s="56">
        <f t="shared" si="1"/>
        <v>0</v>
      </c>
      <c r="L36" s="87">
        <f t="shared" si="2"/>
        <v>0</v>
      </c>
      <c r="M36" s="57">
        <f t="shared" si="9"/>
        <v>29</v>
      </c>
      <c r="O36" s="304"/>
      <c r="P36" s="305"/>
      <c r="Q36" s="306"/>
    </row>
    <row r="37" spans="1:17" ht="16.5" hidden="1" customHeight="1">
      <c r="A37" s="293"/>
      <c r="B37" s="99"/>
      <c r="C37" s="68"/>
      <c r="D37" s="76">
        <v>33</v>
      </c>
      <c r="E37" s="186"/>
      <c r="F37" s="63">
        <f t="shared" si="0"/>
        <v>2.489403314746601</v>
      </c>
      <c r="G37" s="88"/>
      <c r="H37" s="66"/>
      <c r="I37" s="153"/>
      <c r="J37" s="85"/>
      <c r="K37" s="56">
        <f t="shared" si="1"/>
        <v>0</v>
      </c>
      <c r="L37" s="87">
        <f t="shared" si="2"/>
        <v>0</v>
      </c>
      <c r="M37" s="57">
        <f t="shared" si="9"/>
        <v>29</v>
      </c>
      <c r="O37" s="304"/>
      <c r="P37" s="305"/>
      <c r="Q37" s="306"/>
    </row>
    <row r="38" spans="1:17" ht="16.5" hidden="1" customHeight="1">
      <c r="A38" s="293"/>
      <c r="B38" s="308"/>
      <c r="C38" s="309"/>
      <c r="D38" s="310">
        <v>33</v>
      </c>
      <c r="E38" s="311"/>
      <c r="F38" s="312">
        <f t="shared" si="0"/>
        <v>2.489403314746601</v>
      </c>
      <c r="G38" s="313"/>
      <c r="H38" s="314"/>
      <c r="I38" s="315"/>
      <c r="J38" s="316"/>
      <c r="K38" s="317">
        <f t="shared" si="1"/>
        <v>0</v>
      </c>
      <c r="L38" s="318">
        <f t="shared" si="2"/>
        <v>0</v>
      </c>
      <c r="M38" s="319">
        <f t="shared" si="9"/>
        <v>29</v>
      </c>
      <c r="O38" s="304"/>
      <c r="P38" s="305"/>
      <c r="Q38" s="306"/>
    </row>
    <row r="39" spans="1:17" s="188" customFormat="1" ht="16.5" customHeight="1" thickTop="1" thickBot="1">
      <c r="B39" s="320"/>
      <c r="C39" s="320"/>
      <c r="D39" s="320"/>
      <c r="E39" s="320"/>
      <c r="F39" s="321"/>
      <c r="G39" s="320"/>
      <c r="H39" s="320"/>
      <c r="I39" s="320"/>
      <c r="J39" s="320"/>
      <c r="K39" s="320"/>
      <c r="L39" s="320"/>
      <c r="M39" s="320"/>
      <c r="P39" s="307"/>
    </row>
    <row r="40" spans="1:17" s="188" customFormat="1" ht="16.5" customHeight="1">
      <c r="B40" s="189" t="s">
        <v>60</v>
      </c>
      <c r="C40" s="192"/>
      <c r="D40" s="192"/>
      <c r="E40" s="192"/>
      <c r="F40" s="193"/>
      <c r="G40" s="192"/>
      <c r="H40" s="192"/>
      <c r="I40" s="192"/>
      <c r="J40" s="192"/>
      <c r="K40" s="192"/>
      <c r="L40" s="192"/>
      <c r="M40" s="194"/>
      <c r="P40" s="307"/>
    </row>
    <row r="41" spans="1:17" s="188" customFormat="1" ht="16.5" customHeight="1" thickBot="1">
      <c r="B41" s="165" t="s">
        <v>61</v>
      </c>
      <c r="C41" s="195"/>
      <c r="D41" s="195"/>
      <c r="E41" s="195"/>
      <c r="F41" s="196"/>
      <c r="G41" s="195"/>
      <c r="H41" s="195"/>
      <c r="I41" s="195"/>
      <c r="J41" s="195"/>
      <c r="K41" s="195"/>
      <c r="L41" s="195"/>
      <c r="M41" s="197"/>
      <c r="P41" s="307"/>
    </row>
    <row r="42" spans="1:17" s="188" customFormat="1" ht="16.5" customHeight="1">
      <c r="B42" s="294"/>
      <c r="C42" s="327"/>
      <c r="D42" s="327"/>
      <c r="E42" s="327"/>
      <c r="F42" s="327"/>
      <c r="G42" s="327"/>
      <c r="H42" s="327"/>
      <c r="I42" s="327"/>
      <c r="J42" s="327"/>
      <c r="K42" s="294"/>
      <c r="L42" s="294"/>
      <c r="M42" s="294"/>
      <c r="P42" s="307"/>
    </row>
    <row r="43" spans="1:17" s="188" customFormat="1" ht="16.5" customHeight="1">
      <c r="B43" s="294"/>
      <c r="C43" s="327"/>
      <c r="D43" s="327"/>
      <c r="E43" s="327"/>
      <c r="F43" s="327"/>
      <c r="G43" s="327"/>
      <c r="H43" s="327"/>
      <c r="I43" s="327"/>
      <c r="J43" s="327"/>
      <c r="K43" s="294"/>
      <c r="L43" s="294"/>
      <c r="M43" s="294"/>
      <c r="P43" s="307"/>
    </row>
    <row r="44" spans="1:17" s="188" customFormat="1" ht="16.5" customHeight="1">
      <c r="B44" s="294"/>
      <c r="C44" s="327"/>
      <c r="D44" s="327"/>
      <c r="E44" s="327"/>
      <c r="F44" s="327"/>
      <c r="G44" s="327"/>
      <c r="H44" s="327"/>
      <c r="I44" s="327"/>
      <c r="J44" s="327"/>
      <c r="K44" s="294"/>
      <c r="L44" s="294"/>
      <c r="M44" s="294"/>
      <c r="P44" s="307"/>
    </row>
    <row r="45" spans="1:17" s="188" customFormat="1" ht="12.75" customHeight="1">
      <c r="B45" s="294"/>
      <c r="C45" s="327"/>
      <c r="D45" s="327"/>
      <c r="E45" s="327"/>
      <c r="F45" s="327"/>
      <c r="G45" s="327"/>
      <c r="H45" s="327"/>
      <c r="I45" s="327"/>
      <c r="J45" s="327"/>
      <c r="K45" s="294"/>
      <c r="L45" s="294"/>
      <c r="M45" s="294"/>
      <c r="P45" s="307"/>
    </row>
    <row r="46" spans="1:17" s="188" customFormat="1" ht="12.75" customHeight="1">
      <c r="B46" s="294"/>
      <c r="C46" s="327"/>
      <c r="D46" s="327"/>
      <c r="E46" s="327"/>
      <c r="F46" s="327"/>
      <c r="G46" s="327"/>
      <c r="H46" s="327"/>
      <c r="I46" s="327"/>
      <c r="J46" s="327"/>
      <c r="K46" s="294"/>
      <c r="L46" s="294"/>
      <c r="M46" s="294"/>
    </row>
    <row r="47" spans="1:17" s="188" customFormat="1" ht="12.75" customHeight="1">
      <c r="B47" s="294"/>
      <c r="C47" s="327"/>
      <c r="D47" s="327"/>
      <c r="E47" s="327"/>
      <c r="F47" s="327"/>
      <c r="G47" s="327"/>
      <c r="H47" s="327"/>
      <c r="I47" s="327"/>
      <c r="J47" s="327"/>
      <c r="K47" s="294"/>
      <c r="L47" s="294"/>
      <c r="M47" s="294"/>
    </row>
    <row r="48" spans="1:17" s="188" customFormat="1" ht="12.75" customHeight="1">
      <c r="B48" s="294"/>
      <c r="C48" s="327"/>
      <c r="D48" s="327"/>
      <c r="E48" s="327"/>
      <c r="F48" s="327"/>
      <c r="G48" s="327"/>
      <c r="H48" s="327"/>
      <c r="I48" s="327"/>
      <c r="J48" s="327"/>
      <c r="K48" s="294"/>
      <c r="L48" s="294"/>
      <c r="M48" s="294"/>
    </row>
    <row r="49" spans="2:13" s="188" customFormat="1" ht="12.75" customHeight="1">
      <c r="B49" s="294"/>
      <c r="C49" s="294"/>
      <c r="D49" s="294"/>
      <c r="E49" s="294"/>
      <c r="F49" s="294"/>
      <c r="G49" s="294"/>
      <c r="H49" s="294"/>
      <c r="I49" s="294"/>
      <c r="J49" s="294"/>
      <c r="K49" s="294"/>
      <c r="L49" s="294"/>
      <c r="M49" s="294"/>
    </row>
    <row r="50" spans="2:13" s="188" customFormat="1" ht="12.75" customHeight="1">
      <c r="B50" s="294"/>
      <c r="C50" s="294"/>
      <c r="D50" s="294"/>
      <c r="E50" s="294"/>
      <c r="F50" s="294"/>
      <c r="G50" s="294"/>
      <c r="H50" s="294"/>
      <c r="I50" s="294"/>
      <c r="J50" s="294"/>
      <c r="K50" s="294"/>
      <c r="L50" s="294"/>
      <c r="M50" s="294"/>
    </row>
    <row r="51" spans="2:13" s="188" customFormat="1" ht="12.75" customHeight="1">
      <c r="B51" s="294"/>
      <c r="C51" s="294"/>
      <c r="D51" s="294"/>
      <c r="E51" s="294"/>
      <c r="F51" s="294"/>
      <c r="G51" s="294"/>
      <c r="H51" s="294"/>
      <c r="I51" s="294"/>
      <c r="J51" s="294"/>
      <c r="K51" s="294"/>
      <c r="L51" s="294"/>
      <c r="M51" s="294"/>
    </row>
    <row r="52" spans="2:13" s="188" customFormat="1" ht="12.75" customHeight="1">
      <c r="B52" s="294"/>
      <c r="C52" s="294"/>
      <c r="D52" s="294"/>
      <c r="E52" s="294"/>
      <c r="F52" s="294"/>
      <c r="G52" s="294"/>
      <c r="H52" s="294"/>
      <c r="I52" s="294"/>
      <c r="J52" s="294"/>
      <c r="K52" s="294"/>
      <c r="L52" s="294"/>
      <c r="M52" s="294"/>
    </row>
    <row r="53" spans="2:13" s="188" customFormat="1" ht="12.75" customHeight="1">
      <c r="B53" s="294"/>
      <c r="C53" s="294"/>
      <c r="D53" s="294"/>
      <c r="E53" s="294"/>
      <c r="F53" s="294"/>
      <c r="G53" s="294"/>
      <c r="H53" s="294"/>
      <c r="I53" s="294"/>
      <c r="J53" s="294"/>
      <c r="K53" s="294"/>
      <c r="L53" s="294"/>
      <c r="M53" s="294"/>
    </row>
    <row r="54" spans="2:13" s="188" customFormat="1" ht="12.75" customHeight="1">
      <c r="B54" s="294"/>
      <c r="C54" s="294"/>
      <c r="D54" s="294"/>
      <c r="E54" s="294"/>
      <c r="F54" s="294"/>
      <c r="G54" s="294"/>
      <c r="H54" s="294"/>
      <c r="I54" s="294"/>
      <c r="J54" s="294"/>
      <c r="K54" s="294"/>
      <c r="L54" s="294"/>
      <c r="M54" s="294"/>
    </row>
    <row r="55" spans="2:13" s="188" customFormat="1" ht="12.75" customHeight="1">
      <c r="B55" s="294"/>
      <c r="C55" s="294"/>
      <c r="D55" s="294"/>
      <c r="E55" s="294"/>
      <c r="F55" s="294"/>
      <c r="G55" s="294"/>
      <c r="H55" s="294"/>
      <c r="I55" s="294"/>
      <c r="J55" s="294"/>
      <c r="K55" s="294"/>
      <c r="L55" s="294"/>
      <c r="M55" s="294"/>
    </row>
    <row r="56" spans="2:13" s="188" customFormat="1" ht="12.75" customHeight="1">
      <c r="B56" s="294"/>
      <c r="C56" s="294"/>
      <c r="D56" s="294"/>
      <c r="E56" s="294"/>
      <c r="F56" s="294"/>
      <c r="G56" s="294"/>
      <c r="H56" s="294"/>
      <c r="I56" s="294"/>
      <c r="J56" s="294"/>
      <c r="K56" s="294"/>
      <c r="L56" s="294"/>
      <c r="M56" s="294"/>
    </row>
    <row r="57" spans="2:13" s="188" customFormat="1" ht="12.75" customHeight="1">
      <c r="B57" s="294"/>
      <c r="C57" s="294"/>
      <c r="D57" s="294"/>
      <c r="E57" s="294"/>
      <c r="F57" s="294"/>
      <c r="G57" s="294"/>
      <c r="H57" s="294"/>
      <c r="I57" s="294"/>
      <c r="J57" s="294"/>
      <c r="K57" s="294"/>
      <c r="L57" s="294"/>
      <c r="M57" s="294"/>
    </row>
    <row r="58" spans="2:13" s="188" customFormat="1" ht="12.75" customHeight="1">
      <c r="B58" s="294"/>
      <c r="C58" s="294"/>
      <c r="D58" s="294"/>
      <c r="E58" s="294"/>
      <c r="F58" s="294"/>
      <c r="G58" s="294"/>
      <c r="H58" s="294"/>
      <c r="I58" s="294"/>
      <c r="J58" s="294"/>
      <c r="K58" s="294"/>
      <c r="L58" s="294"/>
      <c r="M58" s="294"/>
    </row>
    <row r="59" spans="2:13" s="188" customFormat="1" ht="12.75" customHeight="1">
      <c r="B59" s="294"/>
      <c r="C59" s="294"/>
      <c r="D59" s="294"/>
      <c r="E59" s="294"/>
      <c r="F59" s="294"/>
      <c r="G59" s="294"/>
      <c r="H59" s="294"/>
      <c r="I59" s="294"/>
      <c r="J59" s="294"/>
      <c r="K59" s="294"/>
      <c r="L59" s="294"/>
      <c r="M59" s="294"/>
    </row>
    <row r="62" spans="2:13" ht="20.25" customHeight="1"/>
    <row r="63" spans="2:13" ht="15.75" customHeight="1"/>
    <row r="64" spans="2:13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20.25" customHeight="1"/>
    <row r="72" ht="15.75" customHeight="1"/>
    <row r="73" ht="15.75" customHeight="1"/>
    <row r="74" ht="15.75" customHeight="1"/>
    <row r="75" ht="15.75" customHeight="1"/>
    <row r="76" ht="18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</sheetData>
  <sheetProtection selectLockedCells="1" selectUnlockedCells="1"/>
  <sortState ref="B6:L38">
    <sortCondition descending="1" ref="L6:L38"/>
  </sortState>
  <mergeCells count="11">
    <mergeCell ref="A1:A3"/>
    <mergeCell ref="B1:M1"/>
    <mergeCell ref="B2:M2"/>
    <mergeCell ref="B3:M3"/>
    <mergeCell ref="A4:M4"/>
    <mergeCell ref="O5:R15"/>
    <mergeCell ref="O19:R29"/>
    <mergeCell ref="C42:J48"/>
    <mergeCell ref="A5:A33"/>
    <mergeCell ref="B5:F5"/>
    <mergeCell ref="G5:K5"/>
  </mergeCells>
  <pageMargins left="0.39370078740157483" right="0.39370078740157483" top="0.59055118110236227" bottom="0.59055118110236227" header="0.51181102362204722" footer="0.51181102362204722"/>
  <pageSetup paperSize="9" scale="80" firstPageNumber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B1:M28"/>
  <sheetViews>
    <sheetView zoomScaleNormal="100" workbookViewId="0">
      <selection activeCell="Q28" sqref="Q28"/>
    </sheetView>
  </sheetViews>
  <sheetFormatPr defaultRowHeight="12.75"/>
  <cols>
    <col min="2" max="2" width="22.85546875" customWidth="1"/>
    <col min="3" max="3" width="27.5703125" customWidth="1"/>
    <col min="4" max="4" width="7.42578125" customWidth="1"/>
    <col min="5" max="5" width="6.85546875" customWidth="1"/>
    <col min="6" max="6" width="8.7109375" customWidth="1"/>
    <col min="7" max="10" width="6" customWidth="1"/>
    <col min="11" max="11" width="8.140625" customWidth="1"/>
    <col min="12" max="12" width="10.7109375" customWidth="1"/>
    <col min="13" max="13" width="7.7109375" customWidth="1"/>
  </cols>
  <sheetData>
    <row r="1" spans="2:13" ht="25.5" customHeight="1" thickBot="1"/>
    <row r="2" spans="2:13" ht="21" thickTop="1">
      <c r="B2" s="333" t="s">
        <v>67</v>
      </c>
      <c r="C2" s="334"/>
      <c r="D2" s="334"/>
      <c r="E2" s="334"/>
      <c r="F2" s="334"/>
      <c r="G2" s="334"/>
      <c r="H2" s="334"/>
      <c r="I2" s="334"/>
      <c r="J2" s="334"/>
      <c r="K2" s="334"/>
      <c r="L2" s="334"/>
      <c r="M2" s="335"/>
    </row>
    <row r="3" spans="2:13" ht="27.75" customHeight="1">
      <c r="B3" s="336" t="s">
        <v>27</v>
      </c>
      <c r="C3" s="337"/>
      <c r="D3" s="337"/>
      <c r="E3" s="337"/>
      <c r="F3" s="337"/>
      <c r="G3" s="337"/>
      <c r="H3" s="337"/>
      <c r="I3" s="337"/>
      <c r="J3" s="337"/>
      <c r="K3" s="337"/>
      <c r="L3" s="337"/>
      <c r="M3" s="338"/>
    </row>
    <row r="4" spans="2:13" ht="30" customHeight="1" thickBot="1">
      <c r="B4" s="339" t="s">
        <v>68</v>
      </c>
      <c r="C4" s="340"/>
      <c r="D4" s="340"/>
      <c r="E4" s="340"/>
      <c r="F4" s="340"/>
      <c r="G4" s="340"/>
      <c r="H4" s="340"/>
      <c r="I4" s="340"/>
      <c r="J4" s="340"/>
      <c r="K4" s="340"/>
      <c r="L4" s="340"/>
      <c r="M4" s="341"/>
    </row>
    <row r="5" spans="2:13" s="183" customFormat="1" ht="13.5" thickTop="1">
      <c r="B5" s="328"/>
      <c r="C5" s="328"/>
      <c r="D5" s="328"/>
      <c r="E5" s="328"/>
      <c r="F5" s="328"/>
      <c r="G5" s="328"/>
      <c r="H5" s="328"/>
      <c r="I5" s="328"/>
      <c r="J5" s="328"/>
      <c r="K5" s="328"/>
      <c r="L5" s="328"/>
      <c r="M5" s="328"/>
    </row>
    <row r="6" spans="2:13" s="183" customFormat="1" ht="16.5" thickBot="1">
      <c r="B6" s="342"/>
      <c r="C6" s="342"/>
      <c r="D6" s="342"/>
      <c r="E6" s="342"/>
      <c r="F6" s="342"/>
      <c r="G6" s="342"/>
      <c r="H6" s="342"/>
      <c r="I6" s="342"/>
      <c r="J6" s="342"/>
      <c r="K6" s="342"/>
      <c r="L6" s="342"/>
      <c r="M6" s="342"/>
    </row>
    <row r="7" spans="2:13" ht="21" thickTop="1" thickBot="1">
      <c r="B7" s="329"/>
      <c r="C7" s="330"/>
      <c r="D7" s="330"/>
      <c r="E7" s="330"/>
      <c r="F7" s="330"/>
      <c r="G7" s="331" t="s">
        <v>3</v>
      </c>
      <c r="H7" s="331"/>
      <c r="I7" s="331"/>
      <c r="J7" s="331"/>
      <c r="K7" s="331"/>
      <c r="L7" s="101" t="s">
        <v>23</v>
      </c>
      <c r="M7" s="103" t="s">
        <v>14</v>
      </c>
    </row>
    <row r="8" spans="2:13" ht="15.75">
      <c r="B8" s="255" t="s">
        <v>30</v>
      </c>
      <c r="C8" s="70" t="s">
        <v>50</v>
      </c>
      <c r="D8" s="78">
        <v>63.4</v>
      </c>
      <c r="E8" s="162">
        <v>1990</v>
      </c>
      <c r="F8" s="80">
        <f t="shared" ref="F8:F15" si="0">10^(0.783497476*((LOG((D8/153.655)/LOG(10))*(LOG((D8/153.655)/LOG(10))))))</f>
        <v>1.3055900173736066</v>
      </c>
      <c r="G8" s="198">
        <v>86</v>
      </c>
      <c r="H8" s="126">
        <v>89</v>
      </c>
      <c r="I8" s="163">
        <v>92</v>
      </c>
      <c r="J8" s="199" t="s">
        <v>46</v>
      </c>
      <c r="K8" s="71">
        <f t="shared" ref="K8:K15" si="1">IF(MAX(G8:J8)&lt;0,0,MAX(G8:J8))</f>
        <v>92</v>
      </c>
      <c r="L8" s="86">
        <f t="shared" ref="L8:L15" si="2">K8*F8</f>
        <v>120.1142815983718</v>
      </c>
      <c r="M8" s="102">
        <f t="shared" ref="M8:M25" si="3">RANK(L8,$L$8:$L$25,0)</f>
        <v>1</v>
      </c>
    </row>
    <row r="9" spans="2:13" ht="15.75">
      <c r="B9" s="99" t="s">
        <v>31</v>
      </c>
      <c r="C9" s="252" t="s">
        <v>49</v>
      </c>
      <c r="D9" s="76">
        <v>68.3</v>
      </c>
      <c r="E9" s="79">
        <v>1984</v>
      </c>
      <c r="F9" s="63">
        <f t="shared" si="0"/>
        <v>1.2506851098771639</v>
      </c>
      <c r="G9" s="88">
        <v>82</v>
      </c>
      <c r="H9" s="89">
        <v>86</v>
      </c>
      <c r="I9" s="91">
        <v>89</v>
      </c>
      <c r="J9" s="85" t="s">
        <v>46</v>
      </c>
      <c r="K9" s="56">
        <f t="shared" si="1"/>
        <v>89</v>
      </c>
      <c r="L9" s="87">
        <f t="shared" si="2"/>
        <v>111.31097477906758</v>
      </c>
      <c r="M9" s="57">
        <f t="shared" si="3"/>
        <v>2</v>
      </c>
    </row>
    <row r="10" spans="2:13" ht="15.75">
      <c r="B10" s="62" t="s">
        <v>69</v>
      </c>
      <c r="C10" s="68" t="s">
        <v>70</v>
      </c>
      <c r="D10" s="76">
        <v>48.4</v>
      </c>
      <c r="E10" s="73">
        <v>2000</v>
      </c>
      <c r="F10" s="63">
        <f t="shared" si="0"/>
        <v>1.5747427906801097</v>
      </c>
      <c r="G10" s="82">
        <v>58</v>
      </c>
      <c r="H10" s="66">
        <v>61</v>
      </c>
      <c r="I10" s="66">
        <v>-65</v>
      </c>
      <c r="J10" s="84">
        <v>-65</v>
      </c>
      <c r="K10" s="56">
        <f t="shared" si="1"/>
        <v>61</v>
      </c>
      <c r="L10" s="87">
        <f t="shared" si="2"/>
        <v>96.059310231486691</v>
      </c>
      <c r="M10" s="57">
        <f t="shared" si="3"/>
        <v>3</v>
      </c>
    </row>
    <row r="11" spans="2:13" ht="15.75">
      <c r="B11" s="140" t="s">
        <v>71</v>
      </c>
      <c r="C11" s="252" t="s">
        <v>49</v>
      </c>
      <c r="D11" s="76">
        <v>59.8</v>
      </c>
      <c r="E11" s="161">
        <v>2000</v>
      </c>
      <c r="F11" s="63">
        <f t="shared" si="0"/>
        <v>1.3539626725990648</v>
      </c>
      <c r="G11" s="81">
        <v>39</v>
      </c>
      <c r="H11" s="69">
        <v>41</v>
      </c>
      <c r="I11" s="69">
        <v>43</v>
      </c>
      <c r="J11" s="83">
        <v>-45</v>
      </c>
      <c r="K11" s="56">
        <f t="shared" si="1"/>
        <v>43</v>
      </c>
      <c r="L11" s="87">
        <f t="shared" si="2"/>
        <v>58.220394921759784</v>
      </c>
      <c r="M11" s="57">
        <f t="shared" si="3"/>
        <v>4</v>
      </c>
    </row>
    <row r="12" spans="2:13" ht="16.5" thickBot="1">
      <c r="B12" s="105" t="s">
        <v>72</v>
      </c>
      <c r="C12" s="253" t="s">
        <v>49</v>
      </c>
      <c r="D12" s="104">
        <v>84.5</v>
      </c>
      <c r="E12" s="107">
        <v>2002</v>
      </c>
      <c r="F12" s="64">
        <f t="shared" si="0"/>
        <v>1.1293750782521004</v>
      </c>
      <c r="G12" s="108">
        <v>40</v>
      </c>
      <c r="H12" s="109">
        <v>44</v>
      </c>
      <c r="I12" s="159">
        <v>-47</v>
      </c>
      <c r="J12" s="110">
        <v>-50</v>
      </c>
      <c r="K12" s="60">
        <f t="shared" si="1"/>
        <v>44</v>
      </c>
      <c r="L12" s="111">
        <f t="shared" si="2"/>
        <v>49.69250344309242</v>
      </c>
      <c r="M12" s="61">
        <f t="shared" si="3"/>
        <v>5</v>
      </c>
    </row>
    <row r="13" spans="2:13" ht="16.5" hidden="1" thickTop="1">
      <c r="B13" s="256"/>
      <c r="C13" s="257"/>
      <c r="D13" s="112">
        <v>33</v>
      </c>
      <c r="E13" s="258"/>
      <c r="F13" s="113">
        <f t="shared" si="0"/>
        <v>2.2369159547690769</v>
      </c>
      <c r="G13" s="123"/>
      <c r="H13" s="118"/>
      <c r="I13" s="118"/>
      <c r="J13" s="119"/>
      <c r="K13" s="116">
        <f t="shared" si="1"/>
        <v>0</v>
      </c>
      <c r="L13" s="117">
        <f t="shared" si="2"/>
        <v>0</v>
      </c>
      <c r="M13" s="102">
        <f t="shared" si="3"/>
        <v>6</v>
      </c>
    </row>
    <row r="14" spans="2:13" ht="15.75" hidden="1">
      <c r="B14" s="98"/>
      <c r="C14" s="67"/>
      <c r="D14" s="76">
        <v>33</v>
      </c>
      <c r="E14" s="73"/>
      <c r="F14" s="63">
        <f t="shared" si="0"/>
        <v>2.2369159547690769</v>
      </c>
      <c r="G14" s="82"/>
      <c r="H14" s="66"/>
      <c r="I14" s="72"/>
      <c r="J14" s="84"/>
      <c r="K14" s="56">
        <f t="shared" si="1"/>
        <v>0</v>
      </c>
      <c r="L14" s="87">
        <f t="shared" si="2"/>
        <v>0</v>
      </c>
      <c r="M14" s="57">
        <f t="shared" si="3"/>
        <v>6</v>
      </c>
    </row>
    <row r="15" spans="2:13" ht="15.75" hidden="1">
      <c r="B15" s="97"/>
      <c r="C15" s="252"/>
      <c r="D15" s="76">
        <v>33</v>
      </c>
      <c r="E15" s="79"/>
      <c r="F15" s="63">
        <f t="shared" si="0"/>
        <v>2.2369159547690769</v>
      </c>
      <c r="G15" s="81"/>
      <c r="H15" s="69"/>
      <c r="I15" s="69"/>
      <c r="J15" s="83"/>
      <c r="K15" s="56">
        <f t="shared" si="1"/>
        <v>0</v>
      </c>
      <c r="L15" s="87">
        <f t="shared" si="2"/>
        <v>0</v>
      </c>
      <c r="M15" s="57">
        <f t="shared" si="3"/>
        <v>6</v>
      </c>
    </row>
    <row r="16" spans="2:13" ht="16.5" hidden="1" customHeight="1">
      <c r="B16" s="120"/>
      <c r="C16" s="121"/>
      <c r="D16" s="112">
        <v>33</v>
      </c>
      <c r="E16" s="122"/>
      <c r="F16" s="113">
        <f t="shared" ref="F16:F25" si="4">10^(0.783497476*((LOG((D16/153.655)/LOG(10))*(LOG((D16/153.655)/LOG(10))))))</f>
        <v>2.2369159547690769</v>
      </c>
      <c r="G16" s="123"/>
      <c r="H16" s="118"/>
      <c r="I16" s="124"/>
      <c r="J16" s="119"/>
      <c r="K16" s="116">
        <f t="shared" ref="K16:K25" si="5">IF(MAX(G16:J16)&lt;0,0,MAX(G16:J16))</f>
        <v>0</v>
      </c>
      <c r="L16" s="117">
        <f t="shared" ref="L16:L25" si="6">K16*F16</f>
        <v>0</v>
      </c>
      <c r="M16" s="102">
        <f t="shared" si="3"/>
        <v>6</v>
      </c>
    </row>
    <row r="17" spans="2:13" ht="15.75" hidden="1" customHeight="1">
      <c r="B17" s="100"/>
      <c r="C17" s="68"/>
      <c r="D17" s="76">
        <v>33</v>
      </c>
      <c r="E17" s="74"/>
      <c r="F17" s="63">
        <f t="shared" si="4"/>
        <v>2.2369159547690769</v>
      </c>
      <c r="G17" s="92"/>
      <c r="H17" s="93"/>
      <c r="I17" s="96"/>
      <c r="J17" s="85"/>
      <c r="K17" s="56">
        <f t="shared" si="5"/>
        <v>0</v>
      </c>
      <c r="L17" s="87">
        <f t="shared" si="6"/>
        <v>0</v>
      </c>
      <c r="M17" s="57">
        <f t="shared" si="3"/>
        <v>6</v>
      </c>
    </row>
    <row r="18" spans="2:13" ht="15.75" hidden="1" customHeight="1">
      <c r="B18" s="100"/>
      <c r="C18" s="67"/>
      <c r="D18" s="76">
        <v>33</v>
      </c>
      <c r="E18" s="74"/>
      <c r="F18" s="63">
        <f t="shared" si="4"/>
        <v>2.2369159547690769</v>
      </c>
      <c r="G18" s="82"/>
      <c r="H18" s="66"/>
      <c r="I18" s="65"/>
      <c r="J18" s="84"/>
      <c r="K18" s="56">
        <f t="shared" si="5"/>
        <v>0</v>
      </c>
      <c r="L18" s="87">
        <f t="shared" si="6"/>
        <v>0</v>
      </c>
      <c r="M18" s="57">
        <f t="shared" si="3"/>
        <v>6</v>
      </c>
    </row>
    <row r="19" spans="2:13" ht="15.75" hidden="1" customHeight="1">
      <c r="B19" s="100"/>
      <c r="C19" s="68"/>
      <c r="D19" s="76">
        <v>33</v>
      </c>
      <c r="E19" s="74"/>
      <c r="F19" s="63">
        <f t="shared" si="4"/>
        <v>2.2369159547690769</v>
      </c>
      <c r="G19" s="92"/>
      <c r="H19" s="93"/>
      <c r="I19" s="65"/>
      <c r="J19" s="85"/>
      <c r="K19" s="56">
        <f t="shared" si="5"/>
        <v>0</v>
      </c>
      <c r="L19" s="87">
        <f t="shared" si="6"/>
        <v>0</v>
      </c>
      <c r="M19" s="57">
        <f t="shared" si="3"/>
        <v>6</v>
      </c>
    </row>
    <row r="20" spans="2:13" ht="16.5" hidden="1" customHeight="1">
      <c r="B20" s="100"/>
      <c r="C20" s="67"/>
      <c r="D20" s="76">
        <v>33</v>
      </c>
      <c r="E20" s="74"/>
      <c r="F20" s="63">
        <f t="shared" si="4"/>
        <v>2.2369159547690769</v>
      </c>
      <c r="G20" s="82"/>
      <c r="H20" s="66"/>
      <c r="I20" s="66"/>
      <c r="J20" s="84"/>
      <c r="K20" s="56">
        <f t="shared" si="5"/>
        <v>0</v>
      </c>
      <c r="L20" s="87">
        <f t="shared" si="6"/>
        <v>0</v>
      </c>
      <c r="M20" s="57">
        <f t="shared" si="3"/>
        <v>6</v>
      </c>
    </row>
    <row r="21" spans="2:13" ht="16.5" hidden="1" customHeight="1">
      <c r="B21" s="100"/>
      <c r="C21" s="68"/>
      <c r="D21" s="76">
        <v>33</v>
      </c>
      <c r="E21" s="74"/>
      <c r="F21" s="63">
        <f t="shared" si="4"/>
        <v>2.2369159547690769</v>
      </c>
      <c r="G21" s="92"/>
      <c r="H21" s="93"/>
      <c r="I21" s="93"/>
      <c r="J21" s="85"/>
      <c r="K21" s="56">
        <f t="shared" si="5"/>
        <v>0</v>
      </c>
      <c r="L21" s="87">
        <f t="shared" si="6"/>
        <v>0</v>
      </c>
      <c r="M21" s="57">
        <f t="shared" si="3"/>
        <v>6</v>
      </c>
    </row>
    <row r="22" spans="2:13" ht="16.5" hidden="1" customHeight="1">
      <c r="B22" s="99"/>
      <c r="C22" s="68"/>
      <c r="D22" s="76">
        <v>33</v>
      </c>
      <c r="E22" s="79"/>
      <c r="F22" s="63">
        <f t="shared" si="4"/>
        <v>2.2369159547690769</v>
      </c>
      <c r="G22" s="88"/>
      <c r="H22" s="89"/>
      <c r="I22" s="89"/>
      <c r="J22" s="85"/>
      <c r="K22" s="56">
        <f t="shared" si="5"/>
        <v>0</v>
      </c>
      <c r="L22" s="87">
        <f t="shared" si="6"/>
        <v>0</v>
      </c>
      <c r="M22" s="57">
        <f t="shared" si="3"/>
        <v>6</v>
      </c>
    </row>
    <row r="23" spans="2:13" ht="16.5" hidden="1" customHeight="1">
      <c r="B23" s="98"/>
      <c r="C23" s="67"/>
      <c r="D23" s="76">
        <v>33</v>
      </c>
      <c r="E23" s="73"/>
      <c r="F23" s="63">
        <f t="shared" si="4"/>
        <v>2.2369159547690769</v>
      </c>
      <c r="G23" s="82"/>
      <c r="H23" s="66"/>
      <c r="I23" s="66"/>
      <c r="J23" s="84"/>
      <c r="K23" s="56">
        <f t="shared" si="5"/>
        <v>0</v>
      </c>
      <c r="L23" s="87">
        <f t="shared" si="6"/>
        <v>0</v>
      </c>
      <c r="M23" s="57">
        <f t="shared" si="3"/>
        <v>6</v>
      </c>
    </row>
    <row r="24" spans="2:13" ht="16.5" hidden="1" customHeight="1">
      <c r="B24" s="99"/>
      <c r="C24" s="68"/>
      <c r="D24" s="76">
        <v>33</v>
      </c>
      <c r="E24" s="79"/>
      <c r="F24" s="63">
        <f t="shared" si="4"/>
        <v>2.2369159547690769</v>
      </c>
      <c r="G24" s="94"/>
      <c r="H24" s="90"/>
      <c r="I24" s="90"/>
      <c r="J24" s="85"/>
      <c r="K24" s="56">
        <f t="shared" si="5"/>
        <v>0</v>
      </c>
      <c r="L24" s="87">
        <f t="shared" si="6"/>
        <v>0</v>
      </c>
      <c r="M24" s="57">
        <f t="shared" si="3"/>
        <v>6</v>
      </c>
    </row>
    <row r="25" spans="2:13" ht="17.25" hidden="1" customHeight="1" thickBot="1">
      <c r="B25" s="105"/>
      <c r="C25" s="106"/>
      <c r="D25" s="104">
        <v>33</v>
      </c>
      <c r="E25" s="107"/>
      <c r="F25" s="64">
        <f t="shared" si="4"/>
        <v>2.2369159547690769</v>
      </c>
      <c r="G25" s="108"/>
      <c r="H25" s="109"/>
      <c r="I25" s="109"/>
      <c r="J25" s="110"/>
      <c r="K25" s="60">
        <f t="shared" si="5"/>
        <v>0</v>
      </c>
      <c r="L25" s="111">
        <f t="shared" si="6"/>
        <v>0</v>
      </c>
      <c r="M25" s="61">
        <f t="shared" si="3"/>
        <v>6</v>
      </c>
    </row>
    <row r="26" spans="2:13" s="183" customFormat="1" ht="37.5" customHeight="1" thickTop="1" thickBot="1">
      <c r="B26" s="294"/>
      <c r="C26" s="294"/>
      <c r="D26" s="294"/>
      <c r="E26" s="294"/>
      <c r="F26" s="295"/>
      <c r="G26" s="294"/>
      <c r="H26" s="294"/>
      <c r="I26" s="294"/>
      <c r="J26" s="294"/>
      <c r="K26" s="294"/>
      <c r="L26" s="294"/>
      <c r="M26" s="294"/>
    </row>
    <row r="27" spans="2:13" s="183" customFormat="1" ht="15.75">
      <c r="B27" s="189" t="s">
        <v>60</v>
      </c>
      <c r="C27" s="190"/>
      <c r="D27" s="190"/>
      <c r="E27" s="190"/>
      <c r="F27" s="190"/>
      <c r="G27" s="190"/>
      <c r="H27" s="190"/>
      <c r="I27" s="190"/>
      <c r="J27" s="190"/>
      <c r="K27" s="190"/>
      <c r="L27" s="190"/>
      <c r="M27" s="191"/>
    </row>
    <row r="28" spans="2:13" s="183" customFormat="1" ht="16.5" thickBot="1">
      <c r="B28" s="165" t="s">
        <v>61</v>
      </c>
      <c r="C28" s="166"/>
      <c r="D28" s="166"/>
      <c r="E28" s="166"/>
      <c r="F28" s="166"/>
      <c r="G28" s="166"/>
      <c r="H28" s="166"/>
      <c r="I28" s="166"/>
      <c r="J28" s="166"/>
      <c r="K28" s="166"/>
      <c r="L28" s="166"/>
      <c r="M28" s="167"/>
    </row>
  </sheetData>
  <sortState ref="B7:L14">
    <sortCondition descending="1" ref="L7:L14"/>
  </sortState>
  <mergeCells count="7">
    <mergeCell ref="B7:F7"/>
    <mergeCell ref="G7:K7"/>
    <mergeCell ref="B2:M2"/>
    <mergeCell ref="B3:M3"/>
    <mergeCell ref="B4:M4"/>
    <mergeCell ref="B5:M5"/>
    <mergeCell ref="B6:M6"/>
  </mergeCell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M60"/>
  <sheetViews>
    <sheetView zoomScaleNormal="100" workbookViewId="0">
      <selection activeCell="N41" sqref="N41"/>
    </sheetView>
  </sheetViews>
  <sheetFormatPr defaultColWidth="8.7109375" defaultRowHeight="12.75" customHeight="1"/>
  <cols>
    <col min="1" max="1" width="8.7109375" style="1"/>
    <col min="2" max="2" width="19.28515625" style="1" customWidth="1"/>
    <col min="3" max="3" width="22.85546875" style="1" customWidth="1"/>
    <col min="4" max="4" width="7.42578125" style="1" customWidth="1"/>
    <col min="5" max="5" width="6.85546875" style="1" customWidth="1"/>
    <col min="6" max="6" width="8.7109375" style="55" hidden="1" customWidth="1"/>
    <col min="7" max="10" width="6" style="1" customWidth="1"/>
    <col min="11" max="11" width="8.140625" style="1" customWidth="1"/>
    <col min="12" max="12" width="10.5703125" style="1" customWidth="1"/>
    <col min="13" max="13" width="7.7109375" style="1" customWidth="1"/>
    <col min="14" max="16384" width="8.7109375" style="1"/>
  </cols>
  <sheetData>
    <row r="1" spans="2:13" ht="32.25" customHeight="1" thickBot="1"/>
    <row r="2" spans="2:13" ht="20.25" customHeight="1" thickTop="1">
      <c r="B2" s="333" t="s">
        <v>67</v>
      </c>
      <c r="C2" s="334"/>
      <c r="D2" s="334"/>
      <c r="E2" s="334"/>
      <c r="F2" s="334"/>
      <c r="G2" s="334"/>
      <c r="H2" s="334"/>
      <c r="I2" s="334"/>
      <c r="J2" s="334"/>
      <c r="K2" s="334"/>
      <c r="L2" s="334"/>
      <c r="M2" s="335"/>
    </row>
    <row r="3" spans="2:13" ht="20.25" customHeight="1">
      <c r="B3" s="336" t="s">
        <v>86</v>
      </c>
      <c r="C3" s="337"/>
      <c r="D3" s="337"/>
      <c r="E3" s="337"/>
      <c r="F3" s="337"/>
      <c r="G3" s="337"/>
      <c r="H3" s="337"/>
      <c r="I3" s="337"/>
      <c r="J3" s="337"/>
      <c r="K3" s="337"/>
      <c r="L3" s="337"/>
      <c r="M3" s="338"/>
    </row>
    <row r="4" spans="2:13" ht="18" customHeight="1" thickBot="1">
      <c r="B4" s="339" t="s">
        <v>80</v>
      </c>
      <c r="C4" s="340"/>
      <c r="D4" s="340"/>
      <c r="E4" s="340"/>
      <c r="F4" s="340"/>
      <c r="G4" s="340"/>
      <c r="H4" s="340"/>
      <c r="I4" s="340"/>
      <c r="J4" s="340"/>
      <c r="K4" s="340"/>
      <c r="L4" s="340"/>
      <c r="M4" s="341"/>
    </row>
    <row r="5" spans="2:13" s="188" customFormat="1" ht="16.5" customHeight="1" thickTop="1" thickBot="1">
      <c r="B5" s="342"/>
      <c r="C5" s="342"/>
      <c r="D5" s="342"/>
      <c r="E5" s="342"/>
      <c r="F5" s="342"/>
      <c r="G5" s="342"/>
      <c r="H5" s="342"/>
      <c r="I5" s="342"/>
      <c r="J5" s="342"/>
      <c r="K5" s="342"/>
      <c r="L5" s="342"/>
      <c r="M5" s="342"/>
    </row>
    <row r="6" spans="2:13" ht="16.5" customHeight="1" thickTop="1" thickBot="1">
      <c r="B6" s="329"/>
      <c r="C6" s="330"/>
      <c r="D6" s="330"/>
      <c r="E6" s="330"/>
      <c r="F6" s="343"/>
      <c r="G6" s="344" t="s">
        <v>3</v>
      </c>
      <c r="H6" s="344"/>
      <c r="I6" s="344"/>
      <c r="J6" s="344"/>
      <c r="K6" s="344"/>
      <c r="L6" s="101" t="s">
        <v>23</v>
      </c>
      <c r="M6" s="138" t="s">
        <v>14</v>
      </c>
    </row>
    <row r="7" spans="2:13" ht="16.5" customHeight="1">
      <c r="B7" s="150" t="s">
        <v>87</v>
      </c>
      <c r="C7" s="151" t="s">
        <v>24</v>
      </c>
      <c r="D7" s="78">
        <v>87.2</v>
      </c>
      <c r="E7" s="152">
        <v>2000</v>
      </c>
      <c r="F7" s="87">
        <f t="shared" ref="F7:F34" si="0">10^(0.75194503*((LOG((D7/175.508)/LOG(10))*(LOG((D7/175.508)/LOG(10))))))</f>
        <v>1.1732522766710998</v>
      </c>
      <c r="G7" s="123">
        <v>135</v>
      </c>
      <c r="H7" s="114">
        <v>-140</v>
      </c>
      <c r="I7" s="125">
        <v>140</v>
      </c>
      <c r="J7" s="115">
        <v>-145</v>
      </c>
      <c r="K7" s="116">
        <f t="shared" ref="K7:K34" si="1">IF(MAX(G7:J7)&lt;0,0,MAX(G7:J7))</f>
        <v>140</v>
      </c>
      <c r="L7" s="86">
        <f t="shared" ref="L7:L34" si="2">K7*F7</f>
        <v>164.25531873395397</v>
      </c>
      <c r="M7" s="139">
        <f t="shared" ref="M7:M34" si="3">RANK(L7,$L$7:$L$34,0)</f>
        <v>1</v>
      </c>
    </row>
    <row r="8" spans="2:13" ht="16.5" customHeight="1">
      <c r="B8" s="147" t="s">
        <v>88</v>
      </c>
      <c r="C8" s="143" t="s">
        <v>28</v>
      </c>
      <c r="D8" s="76">
        <v>87.2</v>
      </c>
      <c r="E8" s="136">
        <v>2000</v>
      </c>
      <c r="F8" s="87">
        <f t="shared" si="0"/>
        <v>1.1732522766710998</v>
      </c>
      <c r="G8" s="82">
        <v>-130</v>
      </c>
      <c r="H8" s="66">
        <v>130</v>
      </c>
      <c r="I8" s="65">
        <v>-136</v>
      </c>
      <c r="J8" s="84">
        <v>-136</v>
      </c>
      <c r="K8" s="56">
        <f t="shared" si="1"/>
        <v>130</v>
      </c>
      <c r="L8" s="87">
        <f t="shared" si="2"/>
        <v>152.52279596724296</v>
      </c>
      <c r="M8" s="57">
        <f t="shared" si="3"/>
        <v>2</v>
      </c>
    </row>
    <row r="9" spans="2:13" ht="16.5" customHeight="1">
      <c r="B9" s="142" t="s">
        <v>47</v>
      </c>
      <c r="C9" s="144" t="s">
        <v>70</v>
      </c>
      <c r="D9" s="131">
        <v>69.400000000000006</v>
      </c>
      <c r="E9" s="134">
        <v>2004</v>
      </c>
      <c r="F9" s="87">
        <f t="shared" ref="F9" si="4">10^(0.75194503*((LOG((D9/175.508)/LOG(10))*(LOG((D9/175.508)/LOG(10))))))</f>
        <v>1.3245999424528958</v>
      </c>
      <c r="G9" s="88">
        <v>95</v>
      </c>
      <c r="H9" s="132">
        <v>102</v>
      </c>
      <c r="I9" s="132">
        <v>-105</v>
      </c>
      <c r="J9" s="84" t="s">
        <v>46</v>
      </c>
      <c r="K9" s="56">
        <f t="shared" si="1"/>
        <v>102</v>
      </c>
      <c r="L9" s="87">
        <f t="shared" si="2"/>
        <v>135.10919413019536</v>
      </c>
      <c r="M9" s="57">
        <f t="shared" si="3"/>
        <v>3</v>
      </c>
    </row>
    <row r="10" spans="2:13" ht="16.5" customHeight="1">
      <c r="B10" s="142" t="s">
        <v>32</v>
      </c>
      <c r="C10" s="143" t="s">
        <v>24</v>
      </c>
      <c r="D10" s="76">
        <v>88</v>
      </c>
      <c r="E10" s="134">
        <v>2000</v>
      </c>
      <c r="F10" s="87">
        <f t="shared" si="0"/>
        <v>1.1683992570894237</v>
      </c>
      <c r="G10" s="81">
        <v>100</v>
      </c>
      <c r="H10" s="89">
        <v>-110</v>
      </c>
      <c r="I10" s="89">
        <v>110</v>
      </c>
      <c r="J10" s="85">
        <v>-115</v>
      </c>
      <c r="K10" s="56">
        <f t="shared" si="1"/>
        <v>110</v>
      </c>
      <c r="L10" s="87">
        <f t="shared" si="2"/>
        <v>128.52391827983661</v>
      </c>
      <c r="M10" s="57">
        <f t="shared" si="3"/>
        <v>4</v>
      </c>
    </row>
    <row r="11" spans="2:13" ht="16.5" customHeight="1">
      <c r="B11" s="142" t="s">
        <v>48</v>
      </c>
      <c r="C11" s="143" t="s">
        <v>62</v>
      </c>
      <c r="D11" s="131">
        <v>96</v>
      </c>
      <c r="E11" s="134">
        <v>2003</v>
      </c>
      <c r="F11" s="87">
        <f t="shared" ref="F11" si="5">10^(0.75194503*((LOG((D11/175.508)/LOG(10))*(LOG((D11/175.508)/LOG(10))))))</f>
        <v>1.1262288162132235</v>
      </c>
      <c r="G11" s="88">
        <v>90</v>
      </c>
      <c r="H11" s="132">
        <v>93</v>
      </c>
      <c r="I11" s="132">
        <v>95</v>
      </c>
      <c r="J11" s="85" t="s">
        <v>46</v>
      </c>
      <c r="K11" s="56">
        <f t="shared" si="1"/>
        <v>95</v>
      </c>
      <c r="L11" s="87">
        <f t="shared" si="2"/>
        <v>106.99173754025622</v>
      </c>
      <c r="M11" s="57">
        <f t="shared" si="3"/>
        <v>5</v>
      </c>
    </row>
    <row r="12" spans="2:13" ht="16.5" customHeight="1">
      <c r="B12" s="142" t="s">
        <v>89</v>
      </c>
      <c r="C12" s="144" t="s">
        <v>24</v>
      </c>
      <c r="D12" s="131">
        <v>81.400000000000006</v>
      </c>
      <c r="E12" s="134">
        <v>2000</v>
      </c>
      <c r="F12" s="87">
        <f t="shared" si="0"/>
        <v>1.2126055834244356</v>
      </c>
      <c r="G12" s="88">
        <v>68</v>
      </c>
      <c r="H12" s="132">
        <v>73</v>
      </c>
      <c r="I12" s="132">
        <v>78</v>
      </c>
      <c r="J12" s="84">
        <v>81</v>
      </c>
      <c r="K12" s="56">
        <f t="shared" si="1"/>
        <v>81</v>
      </c>
      <c r="L12" s="87">
        <f t="shared" si="2"/>
        <v>98.221052257379284</v>
      </c>
      <c r="M12" s="57">
        <f t="shared" si="3"/>
        <v>6</v>
      </c>
    </row>
    <row r="13" spans="2:13" ht="16.5" customHeight="1">
      <c r="B13" s="146" t="s">
        <v>90</v>
      </c>
      <c r="C13" s="144" t="s">
        <v>24</v>
      </c>
      <c r="D13" s="76">
        <v>64.8</v>
      </c>
      <c r="E13" s="135">
        <v>2001</v>
      </c>
      <c r="F13" s="87">
        <f t="shared" si="0"/>
        <v>1.3829306209437513</v>
      </c>
      <c r="G13" s="82">
        <v>60</v>
      </c>
      <c r="H13" s="89">
        <v>65</v>
      </c>
      <c r="I13" s="90">
        <v>70</v>
      </c>
      <c r="J13" s="85">
        <v>-73</v>
      </c>
      <c r="K13" s="56">
        <f t="shared" si="1"/>
        <v>70</v>
      </c>
      <c r="L13" s="87">
        <f t="shared" si="2"/>
        <v>96.805143466062589</v>
      </c>
      <c r="M13" s="57">
        <f t="shared" si="3"/>
        <v>7</v>
      </c>
    </row>
    <row r="14" spans="2:13" ht="15.75" customHeight="1">
      <c r="B14" s="149" t="s">
        <v>91</v>
      </c>
      <c r="C14" s="143" t="s">
        <v>92</v>
      </c>
      <c r="D14" s="76">
        <v>80.7</v>
      </c>
      <c r="E14" s="141">
        <v>2002</v>
      </c>
      <c r="F14" s="87">
        <f t="shared" si="0"/>
        <v>1.2179020312535995</v>
      </c>
      <c r="G14" s="81">
        <v>72</v>
      </c>
      <c r="H14" s="66">
        <v>75</v>
      </c>
      <c r="I14" s="153">
        <v>79</v>
      </c>
      <c r="J14" s="84">
        <v>-83</v>
      </c>
      <c r="K14" s="56">
        <f t="shared" si="1"/>
        <v>79</v>
      </c>
      <c r="L14" s="87">
        <f t="shared" si="2"/>
        <v>96.214260469034357</v>
      </c>
      <c r="M14" s="57">
        <f t="shared" si="3"/>
        <v>8</v>
      </c>
    </row>
    <row r="15" spans="2:13" ht="16.5" customHeight="1">
      <c r="B15" s="148" t="s">
        <v>25</v>
      </c>
      <c r="C15" s="144" t="s">
        <v>24</v>
      </c>
      <c r="D15" s="76">
        <v>53.9</v>
      </c>
      <c r="E15" s="136">
        <v>2005</v>
      </c>
      <c r="F15" s="87">
        <f t="shared" ref="F15:F18" si="6">10^(0.75194503*((LOG((D15/175.508)/LOG(10))*(LOG((D15/175.508)/LOG(10))))))</f>
        <v>1.5763894738266135</v>
      </c>
      <c r="G15" s="82">
        <v>52</v>
      </c>
      <c r="H15" s="66">
        <v>56</v>
      </c>
      <c r="I15" s="75">
        <v>58</v>
      </c>
      <c r="J15" s="85" t="s">
        <v>46</v>
      </c>
      <c r="K15" s="56">
        <f t="shared" si="1"/>
        <v>58</v>
      </c>
      <c r="L15" s="87">
        <f t="shared" si="2"/>
        <v>91.430589481943585</v>
      </c>
      <c r="M15" s="57">
        <f t="shared" si="3"/>
        <v>9</v>
      </c>
    </row>
    <row r="16" spans="2:13" ht="16.5" customHeight="1">
      <c r="B16" s="142" t="s">
        <v>64</v>
      </c>
      <c r="C16" s="143" t="s">
        <v>74</v>
      </c>
      <c r="D16" s="76">
        <v>69.2</v>
      </c>
      <c r="E16" s="134">
        <v>2005</v>
      </c>
      <c r="F16" s="87">
        <f t="shared" si="6"/>
        <v>1.3269220955492038</v>
      </c>
      <c r="G16" s="88">
        <v>52</v>
      </c>
      <c r="H16" s="89">
        <v>60</v>
      </c>
      <c r="I16" s="90">
        <v>62</v>
      </c>
      <c r="J16" s="85" t="s">
        <v>46</v>
      </c>
      <c r="K16" s="56">
        <f t="shared" si="1"/>
        <v>62</v>
      </c>
      <c r="L16" s="87">
        <f t="shared" si="2"/>
        <v>82.26916992405063</v>
      </c>
      <c r="M16" s="57">
        <f t="shared" si="3"/>
        <v>10</v>
      </c>
    </row>
    <row r="17" spans="2:13" ht="16.5" customHeight="1">
      <c r="B17" s="228" t="s">
        <v>83</v>
      </c>
      <c r="C17" s="144" t="s">
        <v>62</v>
      </c>
      <c r="D17" s="76">
        <v>93.2</v>
      </c>
      <c r="E17" s="135">
        <v>2004</v>
      </c>
      <c r="F17" s="87">
        <f t="shared" si="6"/>
        <v>1.1397684754350215</v>
      </c>
      <c r="G17" s="82">
        <v>60</v>
      </c>
      <c r="H17" s="66">
        <v>65</v>
      </c>
      <c r="I17" s="66">
        <v>70</v>
      </c>
      <c r="J17" s="85" t="s">
        <v>46</v>
      </c>
      <c r="K17" s="56">
        <f t="shared" si="1"/>
        <v>70</v>
      </c>
      <c r="L17" s="87">
        <f t="shared" si="2"/>
        <v>79.783793280451505</v>
      </c>
      <c r="M17" s="57">
        <f t="shared" si="3"/>
        <v>11</v>
      </c>
    </row>
    <row r="18" spans="2:13" ht="16.5" customHeight="1">
      <c r="B18" s="148" t="s">
        <v>58</v>
      </c>
      <c r="C18" s="143" t="s">
        <v>24</v>
      </c>
      <c r="D18" s="76">
        <v>47.8</v>
      </c>
      <c r="E18" s="136">
        <v>2005</v>
      </c>
      <c r="F18" s="87">
        <f t="shared" si="6"/>
        <v>1.7375142385093532</v>
      </c>
      <c r="G18" s="82">
        <v>16</v>
      </c>
      <c r="H18" s="66">
        <v>18</v>
      </c>
      <c r="I18" s="75">
        <v>20</v>
      </c>
      <c r="J18" s="85" t="s">
        <v>46</v>
      </c>
      <c r="K18" s="56">
        <f t="shared" si="1"/>
        <v>20</v>
      </c>
      <c r="L18" s="87">
        <f t="shared" si="2"/>
        <v>34.750284770187065</v>
      </c>
      <c r="M18" s="57">
        <f t="shared" si="3"/>
        <v>12</v>
      </c>
    </row>
    <row r="19" spans="2:13" ht="16.5" customHeight="1">
      <c r="B19" s="58" t="s">
        <v>93</v>
      </c>
      <c r="C19" s="143" t="s">
        <v>70</v>
      </c>
      <c r="D19" s="76">
        <v>81.599999999999994</v>
      </c>
      <c r="E19" s="134">
        <v>2000</v>
      </c>
      <c r="F19" s="87">
        <f t="shared" si="0"/>
        <v>1.211115647414627</v>
      </c>
      <c r="G19" s="88">
        <v>-140</v>
      </c>
      <c r="H19" s="66">
        <v>-140</v>
      </c>
      <c r="I19" s="66">
        <v>-140</v>
      </c>
      <c r="J19" s="85">
        <v>-140</v>
      </c>
      <c r="K19" s="56">
        <f t="shared" si="1"/>
        <v>0</v>
      </c>
      <c r="L19" s="87">
        <f t="shared" si="2"/>
        <v>0</v>
      </c>
      <c r="M19" s="57">
        <f t="shared" si="3"/>
        <v>13</v>
      </c>
    </row>
    <row r="20" spans="2:13" ht="16.5" customHeight="1" thickBot="1">
      <c r="B20" s="58" t="s">
        <v>34</v>
      </c>
      <c r="C20" s="143" t="s">
        <v>28</v>
      </c>
      <c r="D20" s="76">
        <v>83.4</v>
      </c>
      <c r="E20" s="134">
        <v>2000</v>
      </c>
      <c r="F20" s="87">
        <f t="shared" ref="F20" si="7">10^(0.75194503*((LOG((D20/175.508)/LOG(10))*(LOG((D20/175.508)/LOG(10))))))</f>
        <v>1.1981556918647693</v>
      </c>
      <c r="G20" s="88" t="s">
        <v>46</v>
      </c>
      <c r="H20" s="66" t="s">
        <v>46</v>
      </c>
      <c r="I20" s="66" t="s">
        <v>46</v>
      </c>
      <c r="J20" s="85" t="s">
        <v>46</v>
      </c>
      <c r="K20" s="56">
        <f t="shared" si="1"/>
        <v>0</v>
      </c>
      <c r="L20" s="87">
        <f t="shared" si="2"/>
        <v>0</v>
      </c>
      <c r="M20" s="57">
        <f t="shared" si="3"/>
        <v>13</v>
      </c>
    </row>
    <row r="21" spans="2:13" ht="16.5" hidden="1" customHeight="1">
      <c r="B21" s="142"/>
      <c r="C21" s="143"/>
      <c r="D21" s="131">
        <v>33</v>
      </c>
      <c r="E21" s="134"/>
      <c r="F21" s="87">
        <f t="shared" si="0"/>
        <v>2.489403314746601</v>
      </c>
      <c r="G21" s="88"/>
      <c r="H21" s="132"/>
      <c r="I21" s="132"/>
      <c r="J21" s="85"/>
      <c r="K21" s="56">
        <f t="shared" si="1"/>
        <v>0</v>
      </c>
      <c r="L21" s="87">
        <f t="shared" si="2"/>
        <v>0</v>
      </c>
      <c r="M21" s="57">
        <f t="shared" si="3"/>
        <v>13</v>
      </c>
    </row>
    <row r="22" spans="2:13" ht="16.5" hidden="1" customHeight="1">
      <c r="B22" s="228"/>
      <c r="C22" s="144"/>
      <c r="D22" s="76">
        <v>33</v>
      </c>
      <c r="E22" s="135"/>
      <c r="F22" s="87">
        <f t="shared" si="0"/>
        <v>2.489403314746601</v>
      </c>
      <c r="G22" s="82"/>
      <c r="H22" s="66"/>
      <c r="I22" s="66"/>
      <c r="J22" s="84"/>
      <c r="K22" s="56">
        <f t="shared" si="1"/>
        <v>0</v>
      </c>
      <c r="L22" s="87">
        <f t="shared" si="2"/>
        <v>0</v>
      </c>
      <c r="M22" s="57">
        <f t="shared" si="3"/>
        <v>13</v>
      </c>
    </row>
    <row r="23" spans="2:13" ht="16.5" hidden="1" customHeight="1">
      <c r="B23" s="148"/>
      <c r="C23" s="144"/>
      <c r="D23" s="76">
        <v>33</v>
      </c>
      <c r="E23" s="136"/>
      <c r="F23" s="87">
        <f t="shared" si="0"/>
        <v>2.489403314746601</v>
      </c>
      <c r="G23" s="82"/>
      <c r="H23" s="66"/>
      <c r="I23" s="75"/>
      <c r="J23" s="84"/>
      <c r="K23" s="56">
        <f t="shared" si="1"/>
        <v>0</v>
      </c>
      <c r="L23" s="87">
        <f t="shared" si="2"/>
        <v>0</v>
      </c>
      <c r="M23" s="57">
        <f t="shared" si="3"/>
        <v>13</v>
      </c>
    </row>
    <row r="24" spans="2:13" ht="16.5" hidden="1" customHeight="1">
      <c r="B24" s="142"/>
      <c r="C24" s="143"/>
      <c r="D24" s="76">
        <v>33</v>
      </c>
      <c r="E24" s="134"/>
      <c r="F24" s="87">
        <f t="shared" si="0"/>
        <v>2.489403314746601</v>
      </c>
      <c r="G24" s="88"/>
      <c r="H24" s="89"/>
      <c r="I24" s="90"/>
      <c r="J24" s="85"/>
      <c r="K24" s="56">
        <f t="shared" si="1"/>
        <v>0</v>
      </c>
      <c r="L24" s="87">
        <f t="shared" si="2"/>
        <v>0</v>
      </c>
      <c r="M24" s="57">
        <f t="shared" si="3"/>
        <v>13</v>
      </c>
    </row>
    <row r="25" spans="2:13" ht="16.5" hidden="1" customHeight="1">
      <c r="B25" s="148"/>
      <c r="C25" s="143"/>
      <c r="D25" s="76">
        <v>33</v>
      </c>
      <c r="E25" s="136"/>
      <c r="F25" s="87">
        <f t="shared" si="0"/>
        <v>2.489403314746601</v>
      </c>
      <c r="G25" s="82"/>
      <c r="H25" s="66"/>
      <c r="I25" s="75"/>
      <c r="J25" s="85"/>
      <c r="K25" s="56">
        <f t="shared" si="1"/>
        <v>0</v>
      </c>
      <c r="L25" s="87">
        <f t="shared" si="2"/>
        <v>0</v>
      </c>
      <c r="M25" s="57">
        <f t="shared" si="3"/>
        <v>13</v>
      </c>
    </row>
    <row r="26" spans="2:13" ht="16.5" hidden="1" customHeight="1">
      <c r="B26" s="142"/>
      <c r="C26" s="143"/>
      <c r="D26" s="76">
        <v>33</v>
      </c>
      <c r="E26" s="134"/>
      <c r="F26" s="87">
        <f t="shared" si="0"/>
        <v>2.489403314746601</v>
      </c>
      <c r="G26" s="82"/>
      <c r="H26" s="66"/>
      <c r="I26" s="66"/>
      <c r="J26" s="85"/>
      <c r="K26" s="56">
        <f t="shared" si="1"/>
        <v>0</v>
      </c>
      <c r="L26" s="87">
        <f t="shared" si="2"/>
        <v>0</v>
      </c>
      <c r="M26" s="57">
        <f t="shared" si="3"/>
        <v>13</v>
      </c>
    </row>
    <row r="27" spans="2:13" ht="16.5" hidden="1" customHeight="1">
      <c r="B27" s="142"/>
      <c r="C27" s="143"/>
      <c r="D27" s="76">
        <v>33</v>
      </c>
      <c r="E27" s="134"/>
      <c r="F27" s="87">
        <f t="shared" si="0"/>
        <v>2.489403314746601</v>
      </c>
      <c r="G27" s="88"/>
      <c r="H27" s="89"/>
      <c r="I27" s="90"/>
      <c r="J27" s="85"/>
      <c r="K27" s="56">
        <f t="shared" si="1"/>
        <v>0</v>
      </c>
      <c r="L27" s="87">
        <f t="shared" si="2"/>
        <v>0</v>
      </c>
      <c r="M27" s="57">
        <f t="shared" si="3"/>
        <v>13</v>
      </c>
    </row>
    <row r="28" spans="2:13" ht="16.5" hidden="1" customHeight="1">
      <c r="B28" s="156"/>
      <c r="C28" s="157"/>
      <c r="D28" s="112">
        <v>33</v>
      </c>
      <c r="E28" s="158"/>
      <c r="F28" s="117">
        <f t="shared" si="0"/>
        <v>2.489403314746601</v>
      </c>
      <c r="G28" s="123"/>
      <c r="H28" s="118"/>
      <c r="I28" s="154"/>
      <c r="J28" s="115"/>
      <c r="K28" s="116">
        <f t="shared" si="1"/>
        <v>0</v>
      </c>
      <c r="L28" s="117">
        <f t="shared" si="2"/>
        <v>0</v>
      </c>
      <c r="M28" s="102">
        <f t="shared" si="3"/>
        <v>13</v>
      </c>
    </row>
    <row r="29" spans="2:13" ht="16.5" hidden="1" customHeight="1">
      <c r="B29" s="147"/>
      <c r="C29" s="144"/>
      <c r="D29" s="76">
        <v>33</v>
      </c>
      <c r="E29" s="136"/>
      <c r="F29" s="87">
        <f t="shared" si="0"/>
        <v>2.489403314746601</v>
      </c>
      <c r="G29" s="82"/>
      <c r="H29" s="66"/>
      <c r="I29" s="66"/>
      <c r="J29" s="84"/>
      <c r="K29" s="56">
        <f t="shared" si="1"/>
        <v>0</v>
      </c>
      <c r="L29" s="87">
        <f t="shared" si="2"/>
        <v>0</v>
      </c>
      <c r="M29" s="57">
        <f t="shared" si="3"/>
        <v>13</v>
      </c>
    </row>
    <row r="30" spans="2:13" ht="16.5" hidden="1" customHeight="1">
      <c r="B30" s="147"/>
      <c r="C30" s="143"/>
      <c r="D30" s="76">
        <v>33</v>
      </c>
      <c r="E30" s="136"/>
      <c r="F30" s="87">
        <f t="shared" si="0"/>
        <v>2.489403314746601</v>
      </c>
      <c r="G30" s="82"/>
      <c r="H30" s="66"/>
      <c r="I30" s="66"/>
      <c r="J30" s="85"/>
      <c r="K30" s="56">
        <f t="shared" si="1"/>
        <v>0</v>
      </c>
      <c r="L30" s="87">
        <f t="shared" si="2"/>
        <v>0</v>
      </c>
      <c r="M30" s="57">
        <f t="shared" si="3"/>
        <v>13</v>
      </c>
    </row>
    <row r="31" spans="2:13" ht="16.5" hidden="1" customHeight="1">
      <c r="B31" s="58"/>
      <c r="C31" s="143"/>
      <c r="D31" s="76">
        <v>33</v>
      </c>
      <c r="E31" s="134"/>
      <c r="F31" s="87">
        <f t="shared" si="0"/>
        <v>2.489403314746601</v>
      </c>
      <c r="G31" s="88"/>
      <c r="H31" s="89"/>
      <c r="I31" s="89"/>
      <c r="J31" s="85"/>
      <c r="K31" s="56">
        <f t="shared" si="1"/>
        <v>0</v>
      </c>
      <c r="L31" s="87">
        <f t="shared" si="2"/>
        <v>0</v>
      </c>
      <c r="M31" s="57">
        <f t="shared" si="3"/>
        <v>13</v>
      </c>
    </row>
    <row r="32" spans="2:13" ht="16.5" hidden="1" customHeight="1">
      <c r="B32" s="146"/>
      <c r="C32" s="144"/>
      <c r="D32" s="76">
        <v>33</v>
      </c>
      <c r="E32" s="135"/>
      <c r="F32" s="87">
        <f t="shared" si="0"/>
        <v>2.489403314746601</v>
      </c>
      <c r="G32" s="82"/>
      <c r="H32" s="66"/>
      <c r="I32" s="66"/>
      <c r="J32" s="84"/>
      <c r="K32" s="56">
        <f t="shared" si="1"/>
        <v>0</v>
      </c>
      <c r="L32" s="87">
        <f t="shared" si="2"/>
        <v>0</v>
      </c>
      <c r="M32" s="57">
        <f t="shared" si="3"/>
        <v>13</v>
      </c>
    </row>
    <row r="33" spans="2:13" ht="16.5" hidden="1" customHeight="1">
      <c r="B33" s="58"/>
      <c r="C33" s="143"/>
      <c r="D33" s="76">
        <v>33</v>
      </c>
      <c r="E33" s="134"/>
      <c r="F33" s="87">
        <f t="shared" si="0"/>
        <v>2.489403314746601</v>
      </c>
      <c r="G33" s="94"/>
      <c r="H33" s="90"/>
      <c r="I33" s="90"/>
      <c r="J33" s="85"/>
      <c r="K33" s="56">
        <f t="shared" si="1"/>
        <v>0</v>
      </c>
      <c r="L33" s="87">
        <f t="shared" si="2"/>
        <v>0</v>
      </c>
      <c r="M33" s="57">
        <f t="shared" si="3"/>
        <v>13</v>
      </c>
    </row>
    <row r="34" spans="2:13" ht="16.5" hidden="1" customHeight="1" thickBot="1">
      <c r="B34" s="59"/>
      <c r="C34" s="145"/>
      <c r="D34" s="104">
        <v>33</v>
      </c>
      <c r="E34" s="137"/>
      <c r="F34" s="111">
        <f t="shared" si="0"/>
        <v>2.489403314746601</v>
      </c>
      <c r="G34" s="108"/>
      <c r="H34" s="109"/>
      <c r="I34" s="109"/>
      <c r="J34" s="110"/>
      <c r="K34" s="60">
        <f t="shared" si="1"/>
        <v>0</v>
      </c>
      <c r="L34" s="111">
        <f t="shared" si="2"/>
        <v>0</v>
      </c>
      <c r="M34" s="61">
        <f t="shared" si="3"/>
        <v>13</v>
      </c>
    </row>
    <row r="35" spans="2:13" s="188" customFormat="1" ht="21" customHeight="1" thickTop="1" thickBot="1">
      <c r="B35" s="296"/>
      <c r="C35" s="296"/>
      <c r="D35" s="296"/>
      <c r="E35" s="296"/>
      <c r="F35" s="297"/>
      <c r="G35" s="296"/>
      <c r="H35" s="296"/>
      <c r="I35" s="296"/>
      <c r="J35" s="296"/>
      <c r="K35" s="296"/>
      <c r="L35" s="296"/>
      <c r="M35" s="296"/>
    </row>
    <row r="36" spans="2:13" s="188" customFormat="1" ht="12.75" customHeight="1">
      <c r="B36" s="246" t="s">
        <v>60</v>
      </c>
      <c r="C36" s="247"/>
      <c r="D36" s="247"/>
      <c r="E36" s="247"/>
      <c r="F36" s="247"/>
      <c r="G36" s="247"/>
      <c r="H36" s="247"/>
      <c r="I36" s="247"/>
      <c r="J36" s="247"/>
      <c r="K36" s="247"/>
      <c r="L36" s="247"/>
      <c r="M36" s="250"/>
    </row>
    <row r="37" spans="2:13" s="188" customFormat="1" ht="12.75" customHeight="1" thickBot="1">
      <c r="B37" s="248" t="s">
        <v>66</v>
      </c>
      <c r="C37" s="249"/>
      <c r="D37" s="249"/>
      <c r="E37" s="249"/>
      <c r="F37" s="249"/>
      <c r="G37" s="249"/>
      <c r="H37" s="249"/>
      <c r="I37" s="249"/>
      <c r="J37" s="249"/>
      <c r="K37" s="249"/>
      <c r="L37" s="249"/>
      <c r="M37" s="251"/>
    </row>
    <row r="38" spans="2:13" ht="18.75" customHeight="1"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</row>
    <row r="39" spans="2:13" ht="15.75" customHeight="1">
      <c r="B39" s="77"/>
      <c r="C39" s="77"/>
      <c r="D39" s="77"/>
      <c r="E39" s="77"/>
      <c r="F39" s="77"/>
      <c r="G39" s="77"/>
      <c r="H39" s="77"/>
      <c r="I39" s="77"/>
      <c r="J39" s="77"/>
      <c r="K39" s="77"/>
      <c r="L39"/>
      <c r="M39" s="77"/>
    </row>
    <row r="40" spans="2:13" ht="15.75" customHeight="1">
      <c r="B40" s="77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</row>
    <row r="41" spans="2:13" ht="15.75" customHeight="1">
      <c r="B41" s="77"/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</row>
    <row r="42" spans="2:13" ht="15.75" customHeight="1">
      <c r="B42" s="77"/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7"/>
    </row>
    <row r="43" spans="2:13" ht="15.75" customHeight="1">
      <c r="B43" s="77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</row>
    <row r="44" spans="2:13" ht="15.75" customHeight="1"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</row>
    <row r="45" spans="2:13" ht="15.75" customHeight="1">
      <c r="B45" s="77"/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</row>
    <row r="46" spans="2:13" ht="15.75" customHeight="1"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</row>
    <row r="47" spans="2:13" ht="15.75" customHeight="1">
      <c r="B47" s="77"/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77"/>
    </row>
    <row r="48" spans="2:13" ht="15.75" customHeight="1"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</row>
    <row r="49" spans="6:6" ht="15.75" customHeight="1">
      <c r="F49" s="1"/>
    </row>
    <row r="50" spans="6:6" ht="15.75" customHeight="1">
      <c r="F50" s="1"/>
    </row>
    <row r="51" spans="6:6" ht="15.75" customHeight="1">
      <c r="F51" s="1"/>
    </row>
    <row r="52" spans="6:6" ht="15.75" customHeight="1">
      <c r="F52" s="1"/>
    </row>
    <row r="53" spans="6:6" ht="15.75" customHeight="1">
      <c r="F53" s="1"/>
    </row>
    <row r="54" spans="6:6" ht="15.75" customHeight="1">
      <c r="F54" s="1"/>
    </row>
    <row r="55" spans="6:6" ht="15.75" customHeight="1">
      <c r="F55" s="1"/>
    </row>
    <row r="56" spans="6:6" ht="15.75" customHeight="1">
      <c r="F56" s="1"/>
    </row>
    <row r="57" spans="6:6" ht="15.75" customHeight="1">
      <c r="F57" s="1"/>
    </row>
    <row r="58" spans="6:6" ht="15.75" customHeight="1">
      <c r="F58" s="1"/>
    </row>
    <row r="59" spans="6:6" ht="15.75" customHeight="1">
      <c r="F59" s="1"/>
    </row>
    <row r="60" spans="6:6" ht="15.75" customHeight="1">
      <c r="F60" s="1"/>
    </row>
  </sheetData>
  <sheetProtection selectLockedCells="1" selectUnlockedCells="1"/>
  <sortState ref="B19:L46">
    <sortCondition descending="1" ref="L19:L46"/>
  </sortState>
  <mergeCells count="6">
    <mergeCell ref="B5:M5"/>
    <mergeCell ref="B6:F6"/>
    <mergeCell ref="G6:K6"/>
    <mergeCell ref="B2:M2"/>
    <mergeCell ref="B3:M3"/>
    <mergeCell ref="B4:M4"/>
  </mergeCells>
  <pageMargins left="0.39370078740157483" right="0.39370078740157483" top="0.78740157480314965" bottom="0.78740157480314965" header="0.51181102362204722" footer="0.51181102362204722"/>
  <pageSetup paperSize="9" firstPageNumber="0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O30"/>
  <sheetViews>
    <sheetView tabSelected="1" workbookViewId="0">
      <selection activeCell="S17" sqref="S17"/>
    </sheetView>
  </sheetViews>
  <sheetFormatPr defaultRowHeight="12.75"/>
  <cols>
    <col min="1" max="1" width="7.7109375" customWidth="1"/>
    <col min="2" max="2" width="18" customWidth="1"/>
    <col min="3" max="3" width="6.85546875" customWidth="1"/>
    <col min="4" max="4" width="21.140625" customWidth="1"/>
    <col min="5" max="12" width="5.85546875" customWidth="1"/>
    <col min="14" max="14" width="10.42578125" customWidth="1"/>
    <col min="15" max="15" width="9.140625" style="183"/>
  </cols>
  <sheetData>
    <row r="1" spans="1:15" ht="21" thickTop="1">
      <c r="A1" s="333" t="s">
        <v>63</v>
      </c>
      <c r="B1" s="334"/>
      <c r="C1" s="334"/>
      <c r="D1" s="334"/>
      <c r="E1" s="334"/>
      <c r="F1" s="334"/>
      <c r="G1" s="334"/>
      <c r="H1" s="334"/>
      <c r="I1" s="334"/>
      <c r="J1" s="334"/>
      <c r="K1" s="334"/>
      <c r="L1" s="334"/>
      <c r="M1" s="334"/>
      <c r="N1" s="334"/>
      <c r="O1" s="335"/>
    </row>
    <row r="2" spans="1:15" ht="16.5" customHeight="1">
      <c r="A2" s="336" t="s">
        <v>82</v>
      </c>
      <c r="B2" s="337"/>
      <c r="C2" s="337"/>
      <c r="D2" s="337"/>
      <c r="E2" s="337"/>
      <c r="F2" s="337"/>
      <c r="G2" s="337"/>
      <c r="H2" s="337"/>
      <c r="I2" s="337"/>
      <c r="J2" s="337"/>
      <c r="K2" s="337"/>
      <c r="L2" s="337"/>
      <c r="M2" s="337"/>
      <c r="N2" s="337"/>
      <c r="O2" s="338"/>
    </row>
    <row r="3" spans="1:15" ht="15.75" customHeight="1" thickBot="1">
      <c r="A3" s="339" t="s">
        <v>80</v>
      </c>
      <c r="B3" s="340"/>
      <c r="C3" s="340"/>
      <c r="D3" s="340"/>
      <c r="E3" s="340"/>
      <c r="F3" s="340"/>
      <c r="G3" s="340"/>
      <c r="H3" s="340"/>
      <c r="I3" s="340"/>
      <c r="J3" s="340"/>
      <c r="K3" s="340"/>
      <c r="L3" s="340"/>
      <c r="M3" s="340"/>
      <c r="N3" s="340"/>
      <c r="O3" s="341"/>
    </row>
    <row r="4" spans="1:15" s="183" customFormat="1" ht="17.25" thickTop="1" thickBot="1">
      <c r="A4" s="323"/>
      <c r="B4" s="323"/>
      <c r="C4" s="323"/>
      <c r="D4" s="323"/>
      <c r="E4" s="323"/>
      <c r="F4" s="323"/>
      <c r="G4" s="323"/>
      <c r="H4" s="323"/>
      <c r="I4" s="323"/>
      <c r="J4" s="323"/>
      <c r="K4" s="323"/>
      <c r="L4" s="323"/>
      <c r="M4" s="323"/>
      <c r="N4" s="323"/>
      <c r="O4" s="323"/>
    </row>
    <row r="5" spans="1:15" ht="17.25" thickTop="1" thickBot="1">
      <c r="A5" s="168" t="s">
        <v>65</v>
      </c>
      <c r="B5" s="169" t="s">
        <v>4</v>
      </c>
      <c r="C5" s="170" t="s">
        <v>52</v>
      </c>
      <c r="D5" s="202"/>
      <c r="E5" s="171" t="s">
        <v>53</v>
      </c>
      <c r="F5" s="172"/>
      <c r="G5" s="172"/>
      <c r="H5" s="173"/>
      <c r="I5" s="171" t="s">
        <v>3</v>
      </c>
      <c r="J5" s="172"/>
      <c r="K5" s="172"/>
      <c r="L5" s="173"/>
      <c r="M5" s="174" t="s">
        <v>54</v>
      </c>
      <c r="N5" s="175" t="s">
        <v>23</v>
      </c>
      <c r="O5" s="352" t="s">
        <v>14</v>
      </c>
    </row>
    <row r="6" spans="1:15" ht="17.25" thickTop="1" thickBot="1">
      <c r="A6" s="176"/>
      <c r="B6" s="177"/>
      <c r="C6" s="178" t="s">
        <v>55</v>
      </c>
      <c r="D6" s="203"/>
      <c r="E6" s="179" t="s">
        <v>8</v>
      </c>
      <c r="F6" s="180" t="s">
        <v>9</v>
      </c>
      <c r="G6" s="179" t="s">
        <v>56</v>
      </c>
      <c r="H6" s="180" t="s">
        <v>57</v>
      </c>
      <c r="I6" s="179" t="s">
        <v>8</v>
      </c>
      <c r="J6" s="180" t="s">
        <v>9</v>
      </c>
      <c r="K6" s="179" t="s">
        <v>56</v>
      </c>
      <c r="L6" s="180" t="s">
        <v>57</v>
      </c>
      <c r="M6" s="181"/>
      <c r="N6" s="182"/>
      <c r="O6" s="353"/>
    </row>
    <row r="7" spans="1:15" ht="16.5" thickBot="1">
      <c r="A7" s="345" t="s">
        <v>73</v>
      </c>
      <c r="B7" s="346"/>
      <c r="C7" s="346"/>
      <c r="D7" s="346"/>
      <c r="E7" s="346"/>
      <c r="F7" s="346"/>
      <c r="G7" s="346"/>
      <c r="H7" s="346"/>
      <c r="I7" s="346"/>
      <c r="J7" s="346"/>
      <c r="K7" s="346"/>
      <c r="L7" s="346"/>
      <c r="M7" s="346"/>
      <c r="N7" s="346"/>
      <c r="O7" s="347"/>
    </row>
    <row r="8" spans="1:15" ht="16.5" thickBot="1">
      <c r="A8" s="204">
        <v>58.9</v>
      </c>
      <c r="B8" s="205" t="s">
        <v>77</v>
      </c>
      <c r="C8" s="206">
        <v>2009</v>
      </c>
      <c r="D8" s="207" t="s">
        <v>74</v>
      </c>
      <c r="E8" s="208">
        <v>15</v>
      </c>
      <c r="F8" s="209">
        <v>18</v>
      </c>
      <c r="G8" s="210">
        <v>20</v>
      </c>
      <c r="H8" s="211">
        <f>IF(MAX(E8:G8)&lt;0,0,MAX(E8:G8))</f>
        <v>20</v>
      </c>
      <c r="I8" s="212">
        <v>25</v>
      </c>
      <c r="J8" s="209">
        <v>30</v>
      </c>
      <c r="K8" s="213">
        <v>31</v>
      </c>
      <c r="L8" s="214">
        <f>IF(MAX(I8:K8)&lt;0,0,MAX(I8:K8))</f>
        <v>31</v>
      </c>
      <c r="M8" s="215">
        <f>SUM(H8,L8)</f>
        <v>51</v>
      </c>
      <c r="N8" s="216">
        <f>IF(ISNUMBER(A8), (IF(175.508&lt; A8,M8, TRUNC(10^(0.75194503 *((LOG((A8/175.508)/LOG(10))*(LOG((A8/175.508)/LOG(10)))))),4)*M8)), 0)</f>
        <v>75.270899999999997</v>
      </c>
      <c r="O8" s="243">
        <v>1</v>
      </c>
    </row>
    <row r="9" spans="1:15" ht="16.5" thickBot="1">
      <c r="A9" s="345">
        <v>2007</v>
      </c>
      <c r="B9" s="346"/>
      <c r="C9" s="346"/>
      <c r="D9" s="346"/>
      <c r="E9" s="346"/>
      <c r="F9" s="346"/>
      <c r="G9" s="346"/>
      <c r="H9" s="346"/>
      <c r="I9" s="346"/>
      <c r="J9" s="346"/>
      <c r="K9" s="346"/>
      <c r="L9" s="346"/>
      <c r="M9" s="346"/>
      <c r="N9" s="346"/>
      <c r="O9" s="347"/>
    </row>
    <row r="10" spans="1:15" ht="15.75">
      <c r="A10" s="204">
        <v>34.5</v>
      </c>
      <c r="B10" s="205" t="s">
        <v>75</v>
      </c>
      <c r="C10" s="206">
        <v>2007</v>
      </c>
      <c r="D10" s="207" t="s">
        <v>28</v>
      </c>
      <c r="E10" s="208">
        <v>23</v>
      </c>
      <c r="F10" s="209">
        <v>25</v>
      </c>
      <c r="G10" s="210">
        <v>27</v>
      </c>
      <c r="H10" s="211">
        <f>IF(MAX(E10:G10)&lt;0,0,MAX(E10:G10))</f>
        <v>27</v>
      </c>
      <c r="I10" s="212">
        <v>26</v>
      </c>
      <c r="J10" s="209">
        <v>28</v>
      </c>
      <c r="K10" s="213">
        <v>30</v>
      </c>
      <c r="L10" s="214">
        <f>IF(MAX(I10:K10)&lt;0,0,MAX(I10:K10))</f>
        <v>30</v>
      </c>
      <c r="M10" s="215">
        <f>SUM(H10,L10)</f>
        <v>57</v>
      </c>
      <c r="N10" s="216">
        <f>IF(ISNUMBER(A10), (IF(175.508&lt; A10,M10, TRUNC(10^(0.75194503 *((LOG((A10/175.508)/LOG(10))*(LOG((A10/175.508)/LOG(10)))))),4)*M10)), 0)</f>
        <v>135.26100000000002</v>
      </c>
      <c r="O10" s="243">
        <v>1</v>
      </c>
    </row>
    <row r="11" spans="1:15" ht="15.75">
      <c r="A11" s="217">
        <v>39.4</v>
      </c>
      <c r="B11" s="228" t="s">
        <v>76</v>
      </c>
      <c r="C11" s="218">
        <v>2007</v>
      </c>
      <c r="D11" s="219" t="s">
        <v>28</v>
      </c>
      <c r="E11" s="220">
        <v>25</v>
      </c>
      <c r="F11" s="221">
        <v>-27</v>
      </c>
      <c r="G11" s="222">
        <v>-28</v>
      </c>
      <c r="H11" s="223">
        <f>IF(MAX(E11:G11)&lt;0,0,MAX(E11:G11))</f>
        <v>25</v>
      </c>
      <c r="I11" s="224">
        <v>-26</v>
      </c>
      <c r="J11" s="221">
        <v>26</v>
      </c>
      <c r="K11" s="222">
        <v>28</v>
      </c>
      <c r="L11" s="225">
        <f>IF(MAX(I11:K11)&lt;0,0,MAX(I11:K11))</f>
        <v>28</v>
      </c>
      <c r="M11" s="226">
        <f>SUM(H11,L11)</f>
        <v>53</v>
      </c>
      <c r="N11" s="227">
        <f>IF(ISNUMBER(A11), (IF(175.508&lt; A11,M11, TRUNC(10^(0.75194503 *((LOG((A11/175.508)/LOG(10))*(LOG((A11/175.508)/LOG(10)))))),4)*M11)), 0)</f>
        <v>109.84780000000001</v>
      </c>
      <c r="O11" s="244">
        <v>2</v>
      </c>
    </row>
    <row r="12" spans="1:15" ht="15.75">
      <c r="A12" s="217">
        <v>43.1</v>
      </c>
      <c r="B12" s="228" t="s">
        <v>78</v>
      </c>
      <c r="C12" s="218">
        <v>2007</v>
      </c>
      <c r="D12" s="219" t="s">
        <v>28</v>
      </c>
      <c r="E12" s="229">
        <v>24</v>
      </c>
      <c r="F12" s="221">
        <v>-26</v>
      </c>
      <c r="G12" s="222">
        <v>26</v>
      </c>
      <c r="H12" s="223">
        <f>IF(MAX(E12:G12)&lt;0,0,MAX(E12:G12))</f>
        <v>26</v>
      </c>
      <c r="I12" s="230">
        <v>26</v>
      </c>
      <c r="J12" s="221">
        <v>28</v>
      </c>
      <c r="K12" s="222">
        <v>30</v>
      </c>
      <c r="L12" s="225">
        <f>IF(MAX(I12:K12)&lt;0,0,MAX(I12:K12))</f>
        <v>30</v>
      </c>
      <c r="M12" s="226">
        <f>SUM(H12,L12)</f>
        <v>56</v>
      </c>
      <c r="N12" s="227">
        <f>IF(ISNUMBER(A12), (IF(175.508&lt; A12,M12, TRUNC(10^(0.75194503 *((LOG((A12/175.508)/LOG(10))*(LOG((A12/175.508)/LOG(10)))))),4)*M12)), 0)</f>
        <v>106.61279999999999</v>
      </c>
      <c r="O12" s="244">
        <v>3</v>
      </c>
    </row>
    <row r="13" spans="1:15" ht="16.5" thickBot="1">
      <c r="A13" s="231">
        <v>61.1</v>
      </c>
      <c r="B13" s="232" t="s">
        <v>79</v>
      </c>
      <c r="C13" s="233">
        <v>2007</v>
      </c>
      <c r="D13" s="234" t="s">
        <v>74</v>
      </c>
      <c r="E13" s="235">
        <v>17</v>
      </c>
      <c r="F13" s="236">
        <v>20</v>
      </c>
      <c r="G13" s="237">
        <v>22</v>
      </c>
      <c r="H13" s="238">
        <f>IF(MAX(E13:G13)&lt;0,0,MAX(E13:G13))</f>
        <v>22</v>
      </c>
      <c r="I13" s="239">
        <v>25</v>
      </c>
      <c r="J13" s="236">
        <v>-30</v>
      </c>
      <c r="K13" s="237">
        <v>30</v>
      </c>
      <c r="L13" s="240">
        <f>IF(MAX(I13:K13)&lt;0,0,MAX(I13:K13))</f>
        <v>30</v>
      </c>
      <c r="M13" s="241">
        <f>SUM(H13,L13)</f>
        <v>52</v>
      </c>
      <c r="N13" s="242">
        <f>IF(ISNUMBER(A13), (IF(175.508&lt; A13,M13, TRUNC(10^(0.75194503 *((LOG((A13/175.508)/LOG(10))*(LOG((A13/175.508)/LOG(10)))))),4)*M13)), 0)</f>
        <v>74.79679999999999</v>
      </c>
      <c r="O13" s="245">
        <v>4</v>
      </c>
    </row>
    <row r="14" spans="1:15" ht="16.5" thickBot="1">
      <c r="A14" s="345">
        <v>2006</v>
      </c>
      <c r="B14" s="346"/>
      <c r="C14" s="346"/>
      <c r="D14" s="346"/>
      <c r="E14" s="346"/>
      <c r="F14" s="346"/>
      <c r="G14" s="346"/>
      <c r="H14" s="346"/>
      <c r="I14" s="346"/>
      <c r="J14" s="346"/>
      <c r="K14" s="346"/>
      <c r="L14" s="346"/>
      <c r="M14" s="346"/>
      <c r="N14" s="346"/>
      <c r="O14" s="347"/>
    </row>
    <row r="15" spans="1:15" ht="15.75">
      <c r="A15" s="204">
        <v>73</v>
      </c>
      <c r="B15" s="205" t="s">
        <v>59</v>
      </c>
      <c r="C15" s="206">
        <v>2006</v>
      </c>
      <c r="D15" s="207" t="s">
        <v>24</v>
      </c>
      <c r="E15" s="208">
        <v>22</v>
      </c>
      <c r="F15" s="209">
        <v>25</v>
      </c>
      <c r="G15" s="210">
        <v>-28</v>
      </c>
      <c r="H15" s="211">
        <f>IF(MAX(E15:G15)&lt;0,0,MAX(E15:G15))</f>
        <v>25</v>
      </c>
      <c r="I15" s="212">
        <v>25</v>
      </c>
      <c r="J15" s="209">
        <v>27</v>
      </c>
      <c r="K15" s="213">
        <v>30</v>
      </c>
      <c r="L15" s="214">
        <f>IF(MAX(I15:K15)&lt;0,0,MAX(I15:K15))</f>
        <v>30</v>
      </c>
      <c r="M15" s="215">
        <f>SUM(H15,L15)</f>
        <v>55</v>
      </c>
      <c r="N15" s="216">
        <f>IF(ISNUMBER(A15), (IF(175.508&lt; A15,M15, TRUNC(10^(0.75194503 *((LOG((A15/175.508)/LOG(10))*(LOG((A15/175.508)/LOG(10)))))),4)*M15)), 0)</f>
        <v>70.707999999999998</v>
      </c>
      <c r="O15" s="243">
        <v>1</v>
      </c>
    </row>
    <row r="16" spans="1:15" ht="16.5" thickBot="1">
      <c r="A16" s="217">
        <v>48</v>
      </c>
      <c r="B16" s="228" t="s">
        <v>81</v>
      </c>
      <c r="C16" s="218">
        <v>2006</v>
      </c>
      <c r="D16" s="219" t="s">
        <v>24</v>
      </c>
      <c r="E16" s="220">
        <v>12</v>
      </c>
      <c r="F16" s="221">
        <v>14</v>
      </c>
      <c r="G16" s="222">
        <v>16</v>
      </c>
      <c r="H16" s="223">
        <f>IF(MAX(E16:G16)&lt;0,0,MAX(E16:G16))</f>
        <v>16</v>
      </c>
      <c r="I16" s="224">
        <v>14</v>
      </c>
      <c r="J16" s="221">
        <v>16</v>
      </c>
      <c r="K16" s="222">
        <v>18</v>
      </c>
      <c r="L16" s="225">
        <f>IF(MAX(I16:K16)&lt;0,0,MAX(I16:K16))</f>
        <v>18</v>
      </c>
      <c r="M16" s="226">
        <f>SUM(H16,L16)</f>
        <v>34</v>
      </c>
      <c r="N16" s="227">
        <f>IF(ISNUMBER(A16), (IF(175.508&lt; A16,M16, TRUNC(10^(0.75194503 *((LOG((A16/175.508)/LOG(10))*(LOG((A16/175.508)/LOG(10)))))),4)*M16)), 0)</f>
        <v>58.864200000000004</v>
      </c>
      <c r="O16" s="244">
        <v>2</v>
      </c>
    </row>
    <row r="17" spans="1:15" ht="16.5" thickBot="1">
      <c r="A17" s="345">
        <v>2005</v>
      </c>
      <c r="B17" s="346"/>
      <c r="C17" s="346"/>
      <c r="D17" s="346"/>
      <c r="E17" s="346"/>
      <c r="F17" s="346"/>
      <c r="G17" s="346"/>
      <c r="H17" s="346"/>
      <c r="I17" s="346"/>
      <c r="J17" s="346"/>
      <c r="K17" s="346"/>
      <c r="L17" s="346"/>
      <c r="M17" s="346"/>
      <c r="N17" s="346"/>
      <c r="O17" s="347"/>
    </row>
    <row r="18" spans="1:15" ht="15.75">
      <c r="A18" s="204">
        <v>53.9</v>
      </c>
      <c r="B18" s="205" t="s">
        <v>25</v>
      </c>
      <c r="C18" s="206">
        <v>2005</v>
      </c>
      <c r="D18" s="207" t="s">
        <v>24</v>
      </c>
      <c r="E18" s="208">
        <v>42</v>
      </c>
      <c r="F18" s="209">
        <v>46</v>
      </c>
      <c r="G18" s="210">
        <v>48</v>
      </c>
      <c r="H18" s="211">
        <f>IF(MAX(E18:G18)&lt;0,0,MAX(E18:G18))</f>
        <v>48</v>
      </c>
      <c r="I18" s="212">
        <v>52</v>
      </c>
      <c r="J18" s="209">
        <v>56</v>
      </c>
      <c r="K18" s="213">
        <v>58</v>
      </c>
      <c r="L18" s="214">
        <f>IF(MAX(I18:K18)&lt;0,0,MAX(I18:K18))</f>
        <v>58</v>
      </c>
      <c r="M18" s="215">
        <f>SUM(H18,L18)</f>
        <v>106</v>
      </c>
      <c r="N18" s="216">
        <f>IF(ISNUMBER(A18), (IF(175.508&lt; A18,M18, TRUNC(10^(0.75194503 *((LOG((A18/175.508)/LOG(10))*(LOG((A18/175.508)/LOG(10)))))),4)*M18)), 0)</f>
        <v>167.08780000000002</v>
      </c>
      <c r="O18" s="243">
        <v>1</v>
      </c>
    </row>
    <row r="19" spans="1:15" ht="15.75">
      <c r="A19" s="217">
        <v>69.2</v>
      </c>
      <c r="B19" s="228" t="s">
        <v>64</v>
      </c>
      <c r="C19" s="218">
        <v>2005</v>
      </c>
      <c r="D19" s="219" t="s">
        <v>74</v>
      </c>
      <c r="E19" s="220">
        <v>40</v>
      </c>
      <c r="F19" s="221">
        <v>-50</v>
      </c>
      <c r="G19" s="222">
        <v>50</v>
      </c>
      <c r="H19" s="223">
        <f>IF(MAX(E19:G19)&lt;0,0,MAX(E19:G19))</f>
        <v>50</v>
      </c>
      <c r="I19" s="224">
        <v>52</v>
      </c>
      <c r="J19" s="221">
        <v>60</v>
      </c>
      <c r="K19" s="222">
        <v>62</v>
      </c>
      <c r="L19" s="225">
        <f>IF(MAX(I19:K19)&lt;0,0,MAX(I19:K19))</f>
        <v>62</v>
      </c>
      <c r="M19" s="226">
        <f>SUM(H19,L19)</f>
        <v>112</v>
      </c>
      <c r="N19" s="227">
        <f>IF(ISNUMBER(A19), (IF(175.508&lt; A19,M19, TRUNC(10^(0.75194503 *((LOG((A19/175.508)/LOG(10))*(LOG((A19/175.508)/LOG(10)))))),4)*M19)), 0)</f>
        <v>148.61279999999999</v>
      </c>
      <c r="O19" s="244">
        <v>2</v>
      </c>
    </row>
    <row r="20" spans="1:15" ht="16.5" thickBot="1">
      <c r="A20" s="217">
        <v>47.8</v>
      </c>
      <c r="B20" s="228" t="s">
        <v>58</v>
      </c>
      <c r="C20" s="218">
        <v>2005</v>
      </c>
      <c r="D20" s="219" t="s">
        <v>24</v>
      </c>
      <c r="E20" s="229">
        <v>14</v>
      </c>
      <c r="F20" s="221">
        <v>16</v>
      </c>
      <c r="G20" s="222">
        <v>18</v>
      </c>
      <c r="H20" s="223">
        <f>IF(MAX(E20:G20)&lt;0,0,MAX(E20:G20))</f>
        <v>18</v>
      </c>
      <c r="I20" s="230">
        <v>16</v>
      </c>
      <c r="J20" s="221">
        <v>18</v>
      </c>
      <c r="K20" s="222">
        <v>20</v>
      </c>
      <c r="L20" s="225">
        <f>IF(MAX(I20:K20)&lt;0,0,MAX(I20:K20))</f>
        <v>20</v>
      </c>
      <c r="M20" s="226">
        <f>SUM(H20,L20)</f>
        <v>38</v>
      </c>
      <c r="N20" s="227">
        <f>IF(ISNUMBER(A20), (IF(175.508&lt; A20,M20, TRUNC(10^(0.75194503 *((LOG((A20/175.508)/LOG(10))*(LOG((A20/175.508)/LOG(10)))))),4)*M20)), 0)</f>
        <v>66.025000000000006</v>
      </c>
      <c r="O20" s="244">
        <v>3</v>
      </c>
    </row>
    <row r="21" spans="1:15" ht="16.5" thickBot="1">
      <c r="A21" s="345">
        <v>2004</v>
      </c>
      <c r="B21" s="346"/>
      <c r="C21" s="346"/>
      <c r="D21" s="346"/>
      <c r="E21" s="346"/>
      <c r="F21" s="346"/>
      <c r="G21" s="346"/>
      <c r="H21" s="346"/>
      <c r="I21" s="346"/>
      <c r="J21" s="346"/>
      <c r="K21" s="346"/>
      <c r="L21" s="346"/>
      <c r="M21" s="346"/>
      <c r="N21" s="346"/>
      <c r="O21" s="347"/>
    </row>
    <row r="22" spans="1:15" ht="15.75">
      <c r="A22" s="204">
        <v>69.400000000000006</v>
      </c>
      <c r="B22" s="205" t="s">
        <v>47</v>
      </c>
      <c r="C22" s="206">
        <v>2004</v>
      </c>
      <c r="D22" s="207" t="s">
        <v>70</v>
      </c>
      <c r="E22" s="208">
        <v>71</v>
      </c>
      <c r="F22" s="209">
        <v>-76</v>
      </c>
      <c r="G22" s="210">
        <v>-80</v>
      </c>
      <c r="H22" s="211">
        <f>IF(MAX(E22:G22)&lt;0,0,MAX(E22:G22))</f>
        <v>71</v>
      </c>
      <c r="I22" s="212">
        <v>95</v>
      </c>
      <c r="J22" s="209">
        <v>102</v>
      </c>
      <c r="K22" s="213">
        <v>-105</v>
      </c>
      <c r="L22" s="214">
        <f>IF(MAX(I22:K22)&lt;0,0,MAX(I22:K22))</f>
        <v>102</v>
      </c>
      <c r="M22" s="215">
        <f>SUM(H22,L22)</f>
        <v>173</v>
      </c>
      <c r="N22" s="216">
        <f>IF(ISNUMBER(A22), (IF(175.508&lt; A22,M22, TRUNC(10^(0.75194503 *((LOG((A22/175.508)/LOG(10))*(LOG((A22/175.508)/LOG(10)))))),4)*M22)), 0)</f>
        <v>229.13849999999999</v>
      </c>
      <c r="O22" s="243">
        <v>1</v>
      </c>
    </row>
    <row r="23" spans="1:15" ht="16.5" thickBot="1">
      <c r="A23" s="217">
        <v>93.2</v>
      </c>
      <c r="B23" s="228" t="s">
        <v>83</v>
      </c>
      <c r="C23" s="218">
        <v>2004</v>
      </c>
      <c r="D23" s="219" t="s">
        <v>62</v>
      </c>
      <c r="E23" s="220">
        <v>50</v>
      </c>
      <c r="F23" s="221">
        <v>52</v>
      </c>
      <c r="G23" s="222">
        <v>55</v>
      </c>
      <c r="H23" s="223">
        <f>IF(MAX(E23:G23)&lt;0,0,MAX(E23:G23))</f>
        <v>55</v>
      </c>
      <c r="I23" s="224">
        <v>60</v>
      </c>
      <c r="J23" s="221">
        <v>65</v>
      </c>
      <c r="K23" s="222">
        <v>70</v>
      </c>
      <c r="L23" s="225">
        <f>IF(MAX(I23:K23)&lt;0,0,MAX(I23:K23))</f>
        <v>70</v>
      </c>
      <c r="M23" s="226">
        <f>SUM(H23,L23)</f>
        <v>125</v>
      </c>
      <c r="N23" s="227">
        <f>IF(ISNUMBER(A23), (IF(175.508&lt; A23,M23, TRUNC(10^(0.75194503 *((LOG((A23/175.508)/LOG(10))*(LOG((A23/175.508)/LOG(10)))))),4)*M23)), 0)</f>
        <v>142.46250000000001</v>
      </c>
      <c r="O23" s="244">
        <v>2</v>
      </c>
    </row>
    <row r="24" spans="1:15" ht="16.5" thickBot="1">
      <c r="A24" s="345">
        <v>2003</v>
      </c>
      <c r="B24" s="346"/>
      <c r="C24" s="346"/>
      <c r="D24" s="346"/>
      <c r="E24" s="346"/>
      <c r="F24" s="346"/>
      <c r="G24" s="346"/>
      <c r="H24" s="346"/>
      <c r="I24" s="346"/>
      <c r="J24" s="346"/>
      <c r="K24" s="346"/>
      <c r="L24" s="346"/>
      <c r="M24" s="346"/>
      <c r="N24" s="346"/>
      <c r="O24" s="347"/>
    </row>
    <row r="25" spans="1:15" ht="16.5" thickBot="1">
      <c r="A25" s="259">
        <v>96</v>
      </c>
      <c r="B25" s="260" t="s">
        <v>48</v>
      </c>
      <c r="C25" s="261">
        <v>2003</v>
      </c>
      <c r="D25" s="262" t="s">
        <v>62</v>
      </c>
      <c r="E25" s="263">
        <v>70</v>
      </c>
      <c r="F25" s="264">
        <v>-71</v>
      </c>
      <c r="G25" s="265">
        <v>-71</v>
      </c>
      <c r="H25" s="266">
        <f>IF(MAX(E25:G25)&lt;0,0,MAX(E25:G25))</f>
        <v>70</v>
      </c>
      <c r="I25" s="267">
        <v>90</v>
      </c>
      <c r="J25" s="264">
        <v>93</v>
      </c>
      <c r="K25" s="265">
        <v>95</v>
      </c>
      <c r="L25" s="268">
        <f>IF(MAX(I25:K25)&lt;0,0,MAX(I25:K25))</f>
        <v>95</v>
      </c>
      <c r="M25" s="269">
        <f>SUM(H25,L25)</f>
        <v>165</v>
      </c>
      <c r="N25" s="270">
        <f>IF(ISNUMBER(A25), (IF(175.508&lt; A25,M25, TRUNC(10^(0.75194503 *((LOG((A25/175.508)/LOG(10))*(LOG((A25/175.508)/LOG(10)))))),4)*M25)), 0)</f>
        <v>185.82300000000001</v>
      </c>
      <c r="O25" s="271">
        <v>1</v>
      </c>
    </row>
    <row r="26" spans="1:15" ht="16.5" thickBot="1">
      <c r="A26" s="345" t="s">
        <v>84</v>
      </c>
      <c r="B26" s="346"/>
      <c r="C26" s="346"/>
      <c r="D26" s="346"/>
      <c r="E26" s="346"/>
      <c r="F26" s="346"/>
      <c r="G26" s="346"/>
      <c r="H26" s="346"/>
      <c r="I26" s="346"/>
      <c r="J26" s="346"/>
      <c r="K26" s="346"/>
      <c r="L26" s="346"/>
      <c r="M26" s="346"/>
      <c r="N26" s="346"/>
      <c r="O26" s="347"/>
    </row>
    <row r="27" spans="1:15" ht="16.5" thickBot="1">
      <c r="A27" s="280">
        <v>54.6</v>
      </c>
      <c r="B27" s="281" t="s">
        <v>85</v>
      </c>
      <c r="C27" s="282">
        <v>2005</v>
      </c>
      <c r="D27" s="283" t="s">
        <v>70</v>
      </c>
      <c r="E27" s="284">
        <v>-35</v>
      </c>
      <c r="F27" s="285">
        <v>35</v>
      </c>
      <c r="G27" s="286">
        <v>38</v>
      </c>
      <c r="H27" s="287">
        <f>IF(MAX(E27:G27)&lt;0,0,MAX(E27:G27))</f>
        <v>38</v>
      </c>
      <c r="I27" s="288">
        <v>45</v>
      </c>
      <c r="J27" s="285">
        <v>48</v>
      </c>
      <c r="K27" s="286">
        <v>-50</v>
      </c>
      <c r="L27" s="289">
        <f>IF(MAX(I27:K27)&lt;0,0,MAX(I27:K27))</f>
        <v>48</v>
      </c>
      <c r="M27" s="290">
        <f>SUM(H27,L27)</f>
        <v>86</v>
      </c>
      <c r="N27" s="291">
        <f>IF(ISNUMBER(A27), (IF(153.655&lt; A27,M27, TRUNC(10^(0.783497476 *((LOG((A27/153.655)/LOG(10))*(LOG((A27/153.655)/LOG(10)))))),4)*M27)), 0)</f>
        <v>123.7884</v>
      </c>
      <c r="O27" s="292">
        <v>1</v>
      </c>
    </row>
    <row r="28" spans="1:15" ht="17.25" thickTop="1" thickBot="1">
      <c r="A28" s="272"/>
      <c r="B28" s="273"/>
      <c r="C28" s="274"/>
      <c r="D28" s="274"/>
      <c r="E28" s="275"/>
      <c r="F28" s="275"/>
      <c r="G28" s="275"/>
      <c r="H28" s="276"/>
      <c r="I28" s="275"/>
      <c r="J28" s="275"/>
      <c r="K28" s="275"/>
      <c r="L28" s="277"/>
      <c r="M28" s="277"/>
      <c r="N28" s="278"/>
      <c r="O28" s="279"/>
    </row>
    <row r="29" spans="1:15" ht="15.75">
      <c r="A29" s="348" t="s">
        <v>60</v>
      </c>
      <c r="B29" s="349"/>
      <c r="C29" s="349"/>
      <c r="D29" s="349"/>
      <c r="E29" s="349"/>
      <c r="F29" s="349"/>
      <c r="G29" s="349"/>
      <c r="H29" s="349"/>
      <c r="I29" s="349"/>
      <c r="J29" s="349"/>
      <c r="K29" s="349"/>
      <c r="L29" s="349"/>
      <c r="M29" s="349"/>
      <c r="N29" s="349"/>
      <c r="O29" s="200"/>
    </row>
    <row r="30" spans="1:15" ht="16.5" thickBot="1">
      <c r="A30" s="350" t="s">
        <v>66</v>
      </c>
      <c r="B30" s="351"/>
      <c r="C30" s="351"/>
      <c r="D30" s="351"/>
      <c r="E30" s="351"/>
      <c r="F30" s="351"/>
      <c r="G30" s="351"/>
      <c r="H30" s="351"/>
      <c r="I30" s="351"/>
      <c r="J30" s="351"/>
      <c r="K30" s="351"/>
      <c r="L30" s="351"/>
      <c r="M30" s="351"/>
      <c r="N30" s="351"/>
      <c r="O30" s="201"/>
    </row>
  </sheetData>
  <sortState ref="A14:N18">
    <sortCondition descending="1" ref="N14:N18"/>
  </sortState>
  <mergeCells count="13">
    <mergeCell ref="A14:O14"/>
    <mergeCell ref="A29:N29"/>
    <mergeCell ref="A30:N30"/>
    <mergeCell ref="A1:O1"/>
    <mergeCell ref="A2:O2"/>
    <mergeCell ref="A3:O3"/>
    <mergeCell ref="O5:O6"/>
    <mergeCell ref="A7:O7"/>
    <mergeCell ref="A9:O9"/>
    <mergeCell ref="A17:O17"/>
    <mergeCell ref="A21:O21"/>
    <mergeCell ref="A24:O24"/>
    <mergeCell ref="A26:O26"/>
  </mergeCell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ženy (2)</vt:lpstr>
      <vt:lpstr>Muži</vt:lpstr>
      <vt:lpstr>Ženy</vt:lpstr>
      <vt:lpstr>Junioři</vt:lpstr>
      <vt:lpstr>Žáci a žákyně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uzivatel</cp:lastModifiedBy>
  <cp:lastPrinted>2018-11-14T20:03:22Z</cp:lastPrinted>
  <dcterms:created xsi:type="dcterms:W3CDTF">2015-11-06T22:41:14Z</dcterms:created>
  <dcterms:modified xsi:type="dcterms:W3CDTF">2018-11-14T22:27:02Z</dcterms:modified>
</cp:coreProperties>
</file>