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2" yWindow="0" windowWidth="13572" windowHeight="9240" activeTab="3"/>
  </bookViews>
  <sheets>
    <sheet name="1. skupina" sheetId="12" r:id="rId1"/>
    <sheet name="2. skupina " sheetId="22" r:id="rId2"/>
    <sheet name="3. skupina " sheetId="23" r:id="rId3"/>
    <sheet name="Družstva" sheetId="21" r:id="rId4"/>
  </sheets>
  <calcPr calcId="124519" iterateDelta="1E-4"/>
</workbook>
</file>

<file path=xl/calcChain.xml><?xml version="1.0" encoding="utf-8"?>
<calcChain xmlns="http://schemas.openxmlformats.org/spreadsheetml/2006/main">
  <c r="L21" i="23"/>
  <c r="H21"/>
  <c r="L20"/>
  <c r="H20"/>
  <c r="L19"/>
  <c r="H19"/>
  <c r="L18"/>
  <c r="H18"/>
  <c r="L17"/>
  <c r="H17"/>
  <c r="L12"/>
  <c r="H12"/>
  <c r="L11"/>
  <c r="H11"/>
  <c r="L10"/>
  <c r="H10"/>
  <c r="L9"/>
  <c r="H9"/>
  <c r="L8"/>
  <c r="H8"/>
  <c r="L7"/>
  <c r="H7"/>
  <c r="L6"/>
  <c r="H6"/>
  <c r="L5"/>
  <c r="H5"/>
  <c r="L10" i="12"/>
  <c r="H10"/>
  <c r="L9"/>
  <c r="H9"/>
  <c r="L4"/>
  <c r="H4"/>
  <c r="L16"/>
  <c r="H16"/>
  <c r="L15"/>
  <c r="H15"/>
  <c r="L24"/>
  <c r="H24"/>
  <c r="L23"/>
  <c r="H23"/>
  <c r="L22"/>
  <c r="H22"/>
  <c r="L21"/>
  <c r="H21"/>
  <c r="L19" i="22"/>
  <c r="H19"/>
  <c r="L18"/>
  <c r="H18"/>
  <c r="L17"/>
  <c r="H17"/>
  <c r="L16"/>
  <c r="H16"/>
  <c r="L15"/>
  <c r="H15"/>
  <c r="L14"/>
  <c r="H14"/>
  <c r="L13"/>
  <c r="H13"/>
  <c r="L12"/>
  <c r="H12"/>
  <c r="M38" i="21"/>
  <c r="I38"/>
  <c r="M37"/>
  <c r="I37"/>
  <c r="M36"/>
  <c r="I36"/>
  <c r="M35"/>
  <c r="I35"/>
  <c r="M34"/>
  <c r="I34"/>
  <c r="M33"/>
  <c r="I33"/>
  <c r="M32"/>
  <c r="I32"/>
  <c r="M31"/>
  <c r="I31"/>
  <c r="M30"/>
  <c r="I30"/>
  <c r="M29"/>
  <c r="I29"/>
  <c r="O29" s="1"/>
  <c r="N29" s="1"/>
  <c r="M28"/>
  <c r="I28"/>
  <c r="M27"/>
  <c r="I27"/>
  <c r="M26"/>
  <c r="I26"/>
  <c r="M25"/>
  <c r="I25"/>
  <c r="M24"/>
  <c r="I24"/>
  <c r="M23"/>
  <c r="I23"/>
  <c r="M22"/>
  <c r="I22"/>
  <c r="M21"/>
  <c r="I21"/>
  <c r="M20"/>
  <c r="I20"/>
  <c r="M19"/>
  <c r="I19"/>
  <c r="M18"/>
  <c r="I18"/>
  <c r="M17"/>
  <c r="I17"/>
  <c r="M16"/>
  <c r="I16"/>
  <c r="M15"/>
  <c r="I15"/>
  <c r="M14"/>
  <c r="I14"/>
  <c r="M13"/>
  <c r="I13"/>
  <c r="M12"/>
  <c r="I12"/>
  <c r="M11"/>
  <c r="I11"/>
  <c r="L7" i="22"/>
  <c r="H7"/>
  <c r="L6"/>
  <c r="H6"/>
  <c r="L5"/>
  <c r="H5"/>
  <c r="L4"/>
  <c r="H4"/>
  <c r="M5" i="21"/>
  <c r="I5"/>
  <c r="M6"/>
  <c r="I6"/>
  <c r="M7"/>
  <c r="I7"/>
  <c r="M8"/>
  <c r="I8"/>
  <c r="O10"/>
  <c r="M10"/>
  <c r="I10"/>
  <c r="O9"/>
  <c r="M9"/>
  <c r="I9"/>
  <c r="O37" l="1"/>
  <c r="N37" s="1"/>
  <c r="O35"/>
  <c r="N35" s="1"/>
  <c r="O33"/>
  <c r="N33" s="1"/>
  <c r="O31"/>
  <c r="N31" s="1"/>
  <c r="O27"/>
  <c r="N27" s="1"/>
  <c r="O25"/>
  <c r="N25" s="1"/>
  <c r="O23"/>
  <c r="N23" s="1"/>
  <c r="O21"/>
  <c r="N21" s="1"/>
  <c r="O19"/>
  <c r="N19" s="1"/>
  <c r="O17"/>
  <c r="N17" s="1"/>
  <c r="O15"/>
  <c r="N15" s="1"/>
  <c r="O13"/>
  <c r="N13" s="1"/>
  <c r="O7"/>
  <c r="N7" s="1"/>
  <c r="O5"/>
  <c r="N5" s="1"/>
  <c r="M17" i="22"/>
  <c r="N17" s="1"/>
  <c r="M11" i="23"/>
  <c r="N11" s="1"/>
  <c r="M21"/>
  <c r="N21" s="1"/>
  <c r="M9"/>
  <c r="N9" s="1"/>
  <c r="M6"/>
  <c r="N6" s="1"/>
  <c r="M19"/>
  <c r="N19" s="1"/>
  <c r="M5"/>
  <c r="N5" s="1"/>
  <c r="M7"/>
  <c r="N7" s="1"/>
  <c r="M12" i="22"/>
  <c r="N12" s="1"/>
  <c r="M18"/>
  <c r="N18" s="1"/>
  <c r="M13"/>
  <c r="N13" s="1"/>
  <c r="M15"/>
  <c r="N15" s="1"/>
  <c r="M24" i="12"/>
  <c r="N24" s="1"/>
  <c r="M16"/>
  <c r="N16" s="1"/>
  <c r="M4"/>
  <c r="N4" s="1"/>
  <c r="M15"/>
  <c r="N15" s="1"/>
  <c r="M23"/>
  <c r="N23" s="1"/>
  <c r="M7" i="22"/>
  <c r="N7" s="1"/>
  <c r="M12" i="23"/>
  <c r="N12" s="1"/>
  <c r="M19" i="22"/>
  <c r="N19" s="1"/>
  <c r="M10" i="12"/>
  <c r="N10" s="1"/>
  <c r="M16" i="22"/>
  <c r="N16" s="1"/>
  <c r="M5"/>
  <c r="N5" s="1"/>
  <c r="M14"/>
  <c r="N14" s="1"/>
  <c r="M20" i="23"/>
  <c r="N20" s="1"/>
  <c r="M9" i="12"/>
  <c r="M10" i="23"/>
  <c r="N10" s="1"/>
  <c r="M18"/>
  <c r="N18" s="1"/>
  <c r="M8"/>
  <c r="N8" s="1"/>
  <c r="M17"/>
  <c r="N17" s="1"/>
  <c r="M22" i="12"/>
  <c r="N22" s="1"/>
  <c r="M21"/>
  <c r="O11" i="21"/>
  <c r="N11" s="1"/>
  <c r="O8"/>
  <c r="N8" s="1"/>
  <c r="O6"/>
  <c r="N6" s="1"/>
  <c r="O12"/>
  <c r="N12" s="1"/>
  <c r="O16"/>
  <c r="N16" s="1"/>
  <c r="O20"/>
  <c r="N20" s="1"/>
  <c r="O24"/>
  <c r="N24" s="1"/>
  <c r="O28"/>
  <c r="N28" s="1"/>
  <c r="O32"/>
  <c r="N32" s="1"/>
  <c r="O36"/>
  <c r="N36" s="1"/>
  <c r="O14"/>
  <c r="N14" s="1"/>
  <c r="O18"/>
  <c r="N18" s="1"/>
  <c r="O22"/>
  <c r="N22" s="1"/>
  <c r="O26"/>
  <c r="N26" s="1"/>
  <c r="O30"/>
  <c r="N30" s="1"/>
  <c r="O34"/>
  <c r="N34" s="1"/>
  <c r="O38"/>
  <c r="N38" s="1"/>
  <c r="N10"/>
  <c r="N9"/>
  <c r="M4" i="22"/>
  <c r="M6"/>
  <c r="N6" s="1"/>
  <c r="P35" i="21" l="1"/>
  <c r="P31"/>
  <c r="P27"/>
  <c r="P23"/>
  <c r="P19"/>
  <c r="P15"/>
  <c r="N4" i="22"/>
  <c r="O7"/>
  <c r="O13"/>
  <c r="O15"/>
  <c r="O4" i="12"/>
  <c r="O23"/>
  <c r="O15"/>
  <c r="O16"/>
  <c r="O10"/>
  <c r="O18" i="22"/>
  <c r="O19"/>
  <c r="O12"/>
  <c r="O14"/>
  <c r="O16"/>
  <c r="O17"/>
  <c r="O18" i="23"/>
  <c r="O20"/>
  <c r="O19"/>
  <c r="O17"/>
  <c r="O9" i="12"/>
  <c r="N9"/>
  <c r="O12" i="23"/>
  <c r="O7"/>
  <c r="O9"/>
  <c r="O11"/>
  <c r="O5"/>
  <c r="O6"/>
  <c r="O8"/>
  <c r="O10"/>
  <c r="O21"/>
  <c r="N21" i="12"/>
  <c r="O22"/>
  <c r="O24"/>
  <c r="O21"/>
  <c r="O5" i="22"/>
  <c r="O6"/>
  <c r="O4"/>
  <c r="P5" i="21"/>
  <c r="P11"/>
  <c r="Q15" l="1"/>
  <c r="Q27"/>
  <c r="Q23"/>
  <c r="Q35"/>
  <c r="Q5"/>
  <c r="Q31"/>
  <c r="Q11"/>
  <c r="Q19"/>
</calcChain>
</file>

<file path=xl/sharedStrings.xml><?xml version="1.0" encoding="utf-8"?>
<sst xmlns="http://schemas.openxmlformats.org/spreadsheetml/2006/main" count="336" uniqueCount="89">
  <si>
    <t xml:space="preserve">    Český svaz vzpírání</t>
  </si>
  <si>
    <t>Těl.hm.</t>
  </si>
  <si>
    <t>Jméno</t>
  </si>
  <si>
    <t>Oddíl</t>
  </si>
  <si>
    <t>Trh</t>
  </si>
  <si>
    <t>Nadhoz</t>
  </si>
  <si>
    <t>Dvojboj</t>
  </si>
  <si>
    <t>Sinclair</t>
  </si>
  <si>
    <t>narození</t>
  </si>
  <si>
    <t>I.</t>
  </si>
  <si>
    <t>II.</t>
  </si>
  <si>
    <t>III.</t>
  </si>
  <si>
    <t>Zap.</t>
  </si>
  <si>
    <t>Místo konání:</t>
  </si>
  <si>
    <t>Ročník</t>
  </si>
  <si>
    <t>Slavoj Plzeň</t>
  </si>
  <si>
    <t>Umístění</t>
  </si>
  <si>
    <t>do 56 kg</t>
  </si>
  <si>
    <t>do 62 kg</t>
  </si>
  <si>
    <t>do 69 kg</t>
  </si>
  <si>
    <t>do 77 kg</t>
  </si>
  <si>
    <t>do 85 kg</t>
  </si>
  <si>
    <t>do 94 kg</t>
  </si>
  <si>
    <t>do 105 kg</t>
  </si>
  <si>
    <t>nad 105 kg</t>
  </si>
  <si>
    <t>Hodnocení družstev i jednotlivců bylo dle dvojboje, nikoliv podle Sinclaira.</t>
  </si>
  <si>
    <t xml:space="preserve">Zápis: </t>
  </si>
  <si>
    <t xml:space="preserve">Technický rozhodčí: </t>
  </si>
  <si>
    <t xml:space="preserve">Rozhodčí: </t>
  </si>
  <si>
    <t>Termín: 8.12.2018</t>
  </si>
  <si>
    <t>Součet družstvo (kg)</t>
  </si>
  <si>
    <t>Družstvo</t>
  </si>
  <si>
    <t>Šír David</t>
  </si>
  <si>
    <t>Pastorek Stanislav</t>
  </si>
  <si>
    <t>TJ Loko Cheb</t>
  </si>
  <si>
    <t>SKV Teplice</t>
  </si>
  <si>
    <t>Stránský Petr</t>
  </si>
  <si>
    <t>Kanaloš Petr</t>
  </si>
  <si>
    <t>Červený Martin</t>
  </si>
  <si>
    <t>Švenda Tomáš</t>
  </si>
  <si>
    <t>Němec Jiří</t>
  </si>
  <si>
    <t>Sokol Plzeň</t>
  </si>
  <si>
    <t>Špeta Jan</t>
  </si>
  <si>
    <t>Podoba Ladislav</t>
  </si>
  <si>
    <t>Sláma Petr</t>
  </si>
  <si>
    <t>TJ Start Plzeň</t>
  </si>
  <si>
    <t>Bocek Tomáš</t>
  </si>
  <si>
    <t>Anger Jan</t>
  </si>
  <si>
    <t>Pecka Adam</t>
  </si>
  <si>
    <t>Pecka Tomáš</t>
  </si>
  <si>
    <t>Palička Aleš</t>
  </si>
  <si>
    <t>Rehau</t>
  </si>
  <si>
    <t>Brodský Jiří</t>
  </si>
  <si>
    <t>Mencl Vladimír</t>
  </si>
  <si>
    <t>Brandýs nad Labem</t>
  </si>
  <si>
    <t>Lazur Michal</t>
  </si>
  <si>
    <t>Manhart Václav</t>
  </si>
  <si>
    <t>BC Praha</t>
  </si>
  <si>
    <t>Jaroš Filip</t>
  </si>
  <si>
    <t>Koluch Michal</t>
  </si>
  <si>
    <t>Semík Ondřej</t>
  </si>
  <si>
    <t>Hariš Dominik</t>
  </si>
  <si>
    <t>Ševčík Svatobor</t>
  </si>
  <si>
    <t>Rotas Rotava</t>
  </si>
  <si>
    <t>Hajšman Jan</t>
  </si>
  <si>
    <t>Fiala Jan</t>
  </si>
  <si>
    <t>Kovač Dušan</t>
  </si>
  <si>
    <t>Baník Meziboří</t>
  </si>
  <si>
    <t>Vedral Pavel</t>
  </si>
  <si>
    <t>Baník Sokolov</t>
  </si>
  <si>
    <t>Lhoták Jáchym</t>
  </si>
  <si>
    <t>Procházka Tomáš</t>
  </si>
  <si>
    <t>Hulevskyi Andrej</t>
  </si>
  <si>
    <t>Věžník Petr</t>
  </si>
  <si>
    <t>(bez)</t>
  </si>
  <si>
    <t>Slavoj A</t>
  </si>
  <si>
    <t>Pech Miloslav</t>
  </si>
  <si>
    <t>Vodička Jaroslav, Nela Zachardová, Mirka Kubová</t>
  </si>
  <si>
    <t>x</t>
  </si>
  <si>
    <t>Dunka Tomáš</t>
  </si>
  <si>
    <t>Slavoj B</t>
  </si>
  <si>
    <t>Teplice</t>
  </si>
  <si>
    <t>Cheb</t>
  </si>
  <si>
    <t>Meziboří + Brandýs + Rehau</t>
  </si>
  <si>
    <t>Slavoj C+   BC+ Baník Sokolov</t>
  </si>
  <si>
    <t>Plzeňské sdružení</t>
  </si>
  <si>
    <t>Červený martin</t>
  </si>
  <si>
    <t>Pech Miroslav</t>
  </si>
  <si>
    <t>Stráský Petr</t>
  </si>
</sst>
</file>

<file path=xl/styles.xml><?xml version="1.0" encoding="utf-8"?>
<styleSheet xmlns="http://schemas.openxmlformats.org/spreadsheetml/2006/main">
  <numFmts count="2">
    <numFmt numFmtId="164" formatCode="0.000000"/>
    <numFmt numFmtId="165" formatCode="0.0000"/>
  </numFmts>
  <fonts count="13">
    <font>
      <sz val="10"/>
      <name val="Arial"/>
      <charset val="238"/>
    </font>
    <font>
      <b/>
      <sz val="10"/>
      <name val="Arial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charset val="238"/>
    </font>
    <font>
      <b/>
      <sz val="10"/>
      <color indexed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2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</fills>
  <borders count="5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0"/>
      </left>
      <right style="thin">
        <color indexed="0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 style="thin">
        <color indexed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 style="thin">
        <color indexed="0"/>
      </left>
      <right style="thin">
        <color indexed="0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</cellStyleXfs>
  <cellXfs count="133">
    <xf numFmtId="0" fontId="0" fillId="0" borderId="0" xfId="0"/>
    <xf numFmtId="164" fontId="0" fillId="0" borderId="0" xfId="0" applyNumberFormat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2" fontId="2" fillId="0" borderId="3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4" fillId="0" borderId="1" xfId="0" applyNumberFormat="1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0" fontId="8" fillId="0" borderId="0" xfId="0" applyFont="1"/>
    <xf numFmtId="0" fontId="2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2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right"/>
    </xf>
    <xf numFmtId="0" fontId="9" fillId="0" borderId="0" xfId="0" applyFont="1"/>
    <xf numFmtId="1" fontId="2" fillId="0" borderId="0" xfId="0" quotePrefix="1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7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2" fontId="2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165" fontId="2" fillId="0" borderId="13" xfId="0" applyNumberFormat="1" applyFont="1" applyBorder="1" applyAlignment="1">
      <alignment horizontal="right"/>
    </xf>
    <xf numFmtId="0" fontId="3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Continuous"/>
    </xf>
    <xf numFmtId="0" fontId="6" fillId="0" borderId="25" xfId="0" applyFont="1" applyBorder="1" applyAlignment="1">
      <alignment horizontal="centerContinuous"/>
    </xf>
    <xf numFmtId="0" fontId="6" fillId="0" borderId="26" xfId="0" applyFont="1" applyBorder="1" applyAlignment="1">
      <alignment horizontal="centerContinuous"/>
    </xf>
    <xf numFmtId="0" fontId="4" fillId="0" borderId="16" xfId="0" applyNumberFormat="1" applyFont="1" applyBorder="1" applyAlignment="1">
      <alignment horizontal="center" vertical="center"/>
    </xf>
    <xf numFmtId="2" fontId="2" fillId="0" borderId="27" xfId="0" applyNumberFormat="1" applyFont="1" applyBorder="1" applyAlignment="1">
      <alignment horizontal="right"/>
    </xf>
    <xf numFmtId="0" fontId="2" fillId="0" borderId="27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0" fillId="0" borderId="27" xfId="0" applyBorder="1"/>
    <xf numFmtId="1" fontId="4" fillId="0" borderId="27" xfId="0" applyNumberFormat="1" applyFont="1" applyBorder="1" applyAlignment="1">
      <alignment horizontal="center"/>
    </xf>
    <xf numFmtId="165" fontId="2" fillId="0" borderId="27" xfId="0" applyNumberFormat="1" applyFont="1" applyBorder="1" applyAlignment="1">
      <alignment horizontal="right"/>
    </xf>
    <xf numFmtId="2" fontId="2" fillId="0" borderId="28" xfId="0" applyNumberFormat="1" applyFont="1" applyBorder="1" applyAlignment="1">
      <alignment horizontal="right"/>
    </xf>
    <xf numFmtId="0" fontId="2" fillId="0" borderId="28" xfId="0" applyFont="1" applyBorder="1" applyAlignment="1">
      <alignment horizontal="left"/>
    </xf>
    <xf numFmtId="0" fontId="2" fillId="0" borderId="28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0" fillId="0" borderId="28" xfId="0" applyBorder="1"/>
    <xf numFmtId="1" fontId="4" fillId="0" borderId="28" xfId="0" applyNumberFormat="1" applyFont="1" applyBorder="1" applyAlignment="1">
      <alignment horizontal="center"/>
    </xf>
    <xf numFmtId="165" fontId="2" fillId="0" borderId="28" xfId="0" applyNumberFormat="1" applyFont="1" applyBorder="1" applyAlignment="1">
      <alignment horizontal="right"/>
    </xf>
    <xf numFmtId="2" fontId="2" fillId="0" borderId="29" xfId="0" applyNumberFormat="1" applyFont="1" applyBorder="1" applyAlignment="1">
      <alignment horizontal="right"/>
    </xf>
    <xf numFmtId="0" fontId="2" fillId="0" borderId="29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0" fillId="0" borderId="29" xfId="0" applyBorder="1"/>
    <xf numFmtId="1" fontId="4" fillId="0" borderId="29" xfId="0" applyNumberFormat="1" applyFont="1" applyBorder="1" applyAlignment="1">
      <alignment horizontal="center"/>
    </xf>
    <xf numFmtId="165" fontId="2" fillId="0" borderId="29" xfId="0" applyNumberFormat="1" applyFont="1" applyBorder="1" applyAlignment="1">
      <alignment horizontal="right"/>
    </xf>
    <xf numFmtId="2" fontId="2" fillId="0" borderId="30" xfId="0" applyNumberFormat="1" applyFont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0" fillId="0" borderId="31" xfId="0" applyBorder="1"/>
    <xf numFmtId="1" fontId="4" fillId="0" borderId="32" xfId="0" applyNumberFormat="1" applyFont="1" applyBorder="1" applyAlignment="1">
      <alignment horizontal="center"/>
    </xf>
    <xf numFmtId="165" fontId="2" fillId="0" borderId="33" xfId="0" applyNumberFormat="1" applyFont="1" applyBorder="1" applyAlignment="1">
      <alignment horizontal="right"/>
    </xf>
    <xf numFmtId="2" fontId="2" fillId="0" borderId="34" xfId="0" applyNumberFormat="1" applyFont="1" applyBorder="1" applyAlignment="1">
      <alignment horizontal="right"/>
    </xf>
    <xf numFmtId="0" fontId="2" fillId="0" borderId="35" xfId="0" applyFont="1" applyBorder="1" applyAlignment="1">
      <alignment horizontal="center"/>
    </xf>
    <xf numFmtId="0" fontId="0" fillId="0" borderId="35" xfId="0" applyBorder="1"/>
    <xf numFmtId="1" fontId="4" fillId="0" borderId="36" xfId="0" applyNumberFormat="1" applyFont="1" applyBorder="1" applyAlignment="1">
      <alignment horizontal="center"/>
    </xf>
    <xf numFmtId="165" fontId="2" fillId="0" borderId="37" xfId="0" applyNumberFormat="1" applyFont="1" applyBorder="1" applyAlignment="1">
      <alignment horizontal="right"/>
    </xf>
    <xf numFmtId="2" fontId="2" fillId="0" borderId="38" xfId="0" applyNumberFormat="1" applyFont="1" applyBorder="1" applyAlignment="1">
      <alignment horizontal="right"/>
    </xf>
    <xf numFmtId="0" fontId="2" fillId="0" borderId="39" xfId="0" applyFont="1" applyBorder="1" applyAlignment="1">
      <alignment horizontal="center"/>
    </xf>
    <xf numFmtId="0" fontId="0" fillId="0" borderId="39" xfId="0" applyBorder="1"/>
    <xf numFmtId="1" fontId="4" fillId="0" borderId="40" xfId="0" applyNumberFormat="1" applyFont="1" applyBorder="1" applyAlignment="1">
      <alignment horizontal="center"/>
    </xf>
    <xf numFmtId="165" fontId="2" fillId="0" borderId="41" xfId="0" applyNumberFormat="1" applyFont="1" applyBorder="1" applyAlignment="1">
      <alignment horizontal="right"/>
    </xf>
    <xf numFmtId="165" fontId="2" fillId="0" borderId="42" xfId="0" applyNumberFormat="1" applyFont="1" applyBorder="1" applyAlignment="1">
      <alignment horizontal="right"/>
    </xf>
    <xf numFmtId="165" fontId="2" fillId="0" borderId="43" xfId="0" applyNumberFormat="1" applyFont="1" applyBorder="1" applyAlignment="1">
      <alignment horizontal="right"/>
    </xf>
    <xf numFmtId="165" fontId="2" fillId="0" borderId="44" xfId="0" applyNumberFormat="1" applyFont="1" applyBorder="1" applyAlignment="1">
      <alignment horizontal="right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1" fillId="3" borderId="35" xfId="1" applyBorder="1"/>
    <xf numFmtId="0" fontId="11" fillId="3" borderId="28" xfId="1" applyBorder="1"/>
    <xf numFmtId="0" fontId="11" fillId="3" borderId="39" xfId="1" applyBorder="1"/>
    <xf numFmtId="0" fontId="11" fillId="3" borderId="29" xfId="1" applyBorder="1"/>
    <xf numFmtId="1" fontId="2" fillId="2" borderId="46" xfId="0" applyNumberFormat="1" applyFont="1" applyFill="1" applyBorder="1" applyAlignment="1">
      <alignment horizontal="center"/>
    </xf>
    <xf numFmtId="2" fontId="2" fillId="0" borderId="47" xfId="0" applyNumberFormat="1" applyFont="1" applyBorder="1" applyAlignment="1">
      <alignment horizontal="right"/>
    </xf>
    <xf numFmtId="0" fontId="2" fillId="0" borderId="45" xfId="0" applyFont="1" applyBorder="1" applyAlignment="1">
      <alignment horizontal="left"/>
    </xf>
    <xf numFmtId="0" fontId="2" fillId="0" borderId="48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1" fontId="4" fillId="0" borderId="45" xfId="0" applyNumberFormat="1" applyFont="1" applyBorder="1" applyAlignment="1">
      <alignment horizontal="center"/>
    </xf>
    <xf numFmtId="1" fontId="4" fillId="0" borderId="49" xfId="0" applyNumberFormat="1" applyFont="1" applyBorder="1" applyAlignment="1">
      <alignment horizontal="center"/>
    </xf>
    <xf numFmtId="165" fontId="2" fillId="0" borderId="50" xfId="0" applyNumberFormat="1" applyFont="1" applyBorder="1" applyAlignment="1">
      <alignment horizontal="right"/>
    </xf>
    <xf numFmtId="0" fontId="7" fillId="0" borderId="45" xfId="0" applyFont="1" applyBorder="1" applyAlignment="1">
      <alignment horizontal="center"/>
    </xf>
    <xf numFmtId="0" fontId="11" fillId="3" borderId="31" xfId="1" applyBorder="1"/>
    <xf numFmtId="0" fontId="12" fillId="4" borderId="39" xfId="2" applyBorder="1"/>
    <xf numFmtId="0" fontId="12" fillId="4" borderId="27" xfId="2" applyBorder="1"/>
    <xf numFmtId="0" fontId="12" fillId="4" borderId="31" xfId="2" applyBorder="1"/>
    <xf numFmtId="0" fontId="11" fillId="3" borderId="48" xfId="1" applyBorder="1"/>
    <xf numFmtId="0" fontId="11" fillId="3" borderId="45" xfId="1" applyBorder="1"/>
    <xf numFmtId="0" fontId="11" fillId="3" borderId="27" xfId="1" applyBorder="1"/>
    <xf numFmtId="0" fontId="12" fillId="4" borderId="28" xfId="2" applyBorder="1"/>
    <xf numFmtId="0" fontId="12" fillId="4" borderId="35" xfId="2" applyBorder="1"/>
    <xf numFmtId="0" fontId="7" fillId="0" borderId="2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3" fillId="0" borderId="23" xfId="0" applyFont="1" applyBorder="1" applyAlignment="1">
      <alignment horizontal="center" vertical="center"/>
    </xf>
    <xf numFmtId="164" fontId="7" fillId="0" borderId="18" xfId="0" applyNumberFormat="1" applyFont="1" applyBorder="1" applyAlignment="1">
      <alignment horizontal="center" vertical="center"/>
    </xf>
    <xf numFmtId="164" fontId="7" fillId="0" borderId="20" xfId="0" applyNumberFormat="1" applyFont="1" applyBorder="1" applyAlignment="1">
      <alignment horizontal="center" vertical="center"/>
    </xf>
    <xf numFmtId="1" fontId="10" fillId="0" borderId="27" xfId="0" applyNumberFormat="1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 shrinkToFit="1"/>
    </xf>
    <xf numFmtId="0" fontId="7" fillId="0" borderId="21" xfId="0" applyFont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 wrapText="1" shrinkToFit="1"/>
    </xf>
    <xf numFmtId="1" fontId="11" fillId="3" borderId="15" xfId="1" applyNumberFormat="1" applyBorder="1" applyAlignment="1">
      <alignment horizontal="center"/>
    </xf>
    <xf numFmtId="1" fontId="11" fillId="3" borderId="13" xfId="1" applyNumberFormat="1" applyBorder="1" applyAlignment="1">
      <alignment horizontal="center"/>
    </xf>
    <xf numFmtId="1" fontId="11" fillId="3" borderId="5" xfId="1" applyNumberFormat="1" applyBorder="1" applyAlignment="1">
      <alignment horizontal="center"/>
    </xf>
    <xf numFmtId="1" fontId="11" fillId="3" borderId="1" xfId="1" applyNumberFormat="1" applyBorder="1" applyAlignment="1">
      <alignment horizontal="center"/>
    </xf>
    <xf numFmtId="0" fontId="11" fillId="3" borderId="28" xfId="1" quotePrefix="1" applyBorder="1"/>
    <xf numFmtId="0" fontId="11" fillId="3" borderId="29" xfId="1" quotePrefix="1" applyBorder="1"/>
    <xf numFmtId="1" fontId="11" fillId="3" borderId="15" xfId="1" quotePrefix="1" applyNumberFormat="1" applyBorder="1" applyAlignment="1">
      <alignment horizontal="center"/>
    </xf>
    <xf numFmtId="1" fontId="11" fillId="3" borderId="5" xfId="1" quotePrefix="1" applyNumberFormat="1" applyBorder="1" applyAlignment="1">
      <alignment horizontal="center"/>
    </xf>
  </cellXfs>
  <cellStyles count="3">
    <cellStyle name="Chybně" xfId="2" builtinId="27"/>
    <cellStyle name="normální" xfId="0" builtinId="0"/>
    <cellStyle name="Správně" xfId="1" builtinId="26"/>
  </cellStyles>
  <dxfs count="10"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workbookViewId="0">
      <selection activeCell="Q18" sqref="Q18"/>
    </sheetView>
  </sheetViews>
  <sheetFormatPr defaultRowHeight="13.2"/>
  <cols>
    <col min="2" max="2" width="19.88671875" customWidth="1"/>
    <col min="3" max="3" width="9.109375" customWidth="1"/>
    <col min="4" max="4" width="19.5546875" customWidth="1"/>
  </cols>
  <sheetData>
    <row r="1" spans="1:15" ht="13.8" thickBot="1">
      <c r="A1" s="18" t="s">
        <v>17</v>
      </c>
      <c r="B1" s="87"/>
    </row>
    <row r="2" spans="1:15" ht="13.8" thickBot="1">
      <c r="A2" s="33" t="s">
        <v>1</v>
      </c>
      <c r="B2" s="34" t="s">
        <v>2</v>
      </c>
      <c r="C2" s="35" t="s">
        <v>14</v>
      </c>
      <c r="D2" s="36" t="s">
        <v>3</v>
      </c>
      <c r="E2" s="37" t="s">
        <v>4</v>
      </c>
      <c r="F2" s="38"/>
      <c r="G2" s="38"/>
      <c r="H2" s="39"/>
      <c r="I2" s="37" t="s">
        <v>5</v>
      </c>
      <c r="J2" s="38"/>
      <c r="K2" s="38"/>
      <c r="L2" s="39"/>
      <c r="M2" s="105" t="s">
        <v>6</v>
      </c>
      <c r="N2" s="107" t="s">
        <v>7</v>
      </c>
      <c r="O2" s="109" t="s">
        <v>16</v>
      </c>
    </row>
    <row r="3" spans="1:15" ht="13.8" thickBot="1">
      <c r="A3" s="40"/>
      <c r="B3" s="21"/>
      <c r="C3" s="22" t="s">
        <v>8</v>
      </c>
      <c r="D3" s="21"/>
      <c r="E3" s="23" t="s">
        <v>9</v>
      </c>
      <c r="F3" s="24" t="s">
        <v>10</v>
      </c>
      <c r="G3" s="25" t="s">
        <v>11</v>
      </c>
      <c r="H3" s="24" t="s">
        <v>12</v>
      </c>
      <c r="I3" s="25" t="s">
        <v>9</v>
      </c>
      <c r="J3" s="24" t="s">
        <v>10</v>
      </c>
      <c r="K3" s="25" t="s">
        <v>11</v>
      </c>
      <c r="L3" s="24" t="s">
        <v>12</v>
      </c>
      <c r="M3" s="106"/>
      <c r="N3" s="108"/>
      <c r="O3" s="110"/>
    </row>
    <row r="4" spans="1:15" ht="15" thickBot="1">
      <c r="A4" s="88">
        <v>55</v>
      </c>
      <c r="B4" s="89" t="s">
        <v>33</v>
      </c>
      <c r="C4" s="90">
        <v>2000</v>
      </c>
      <c r="D4" s="91" t="s">
        <v>34</v>
      </c>
      <c r="E4" s="100">
        <v>60</v>
      </c>
      <c r="F4" s="101">
        <v>65</v>
      </c>
      <c r="G4" s="100">
        <v>67</v>
      </c>
      <c r="H4" s="92">
        <f t="shared" ref="H4" si="0">IF(MAX(E4:G4)&lt;0,0,MAX(E4:G4))</f>
        <v>67</v>
      </c>
      <c r="I4" s="100">
        <v>80</v>
      </c>
      <c r="J4" s="101">
        <v>85</v>
      </c>
      <c r="K4" s="100">
        <v>87</v>
      </c>
      <c r="L4" s="92">
        <f t="shared" ref="L4" si="1">IF(MAX(I4:K4)&lt;0,0,MAX(I4:K4))</f>
        <v>87</v>
      </c>
      <c r="M4" s="93">
        <f t="shared" ref="M4" si="2">SUM(H4,L4)</f>
        <v>154</v>
      </c>
      <c r="N4" s="94">
        <f>IF(ISNUMBER(A4), (IF(175.508&lt; A4,M4, TRUNC(10^(0.75194503*((LOG((A4/175.508)/LOG(10))*(LOG((A4/175.508)/LOG(10)))))),4)*M4)), 0)</f>
        <v>239.03880000000001</v>
      </c>
      <c r="O4" s="95">
        <f>RANK(M4,M4:M4)</f>
        <v>1</v>
      </c>
    </row>
    <row r="5" spans="1:15">
      <c r="A5" s="12"/>
      <c r="B5" s="13"/>
      <c r="C5" s="14"/>
      <c r="D5" s="14"/>
      <c r="E5" s="15"/>
      <c r="F5" s="15"/>
      <c r="G5" s="15"/>
      <c r="H5" s="16"/>
      <c r="I5" s="15"/>
      <c r="J5" s="15"/>
      <c r="K5" s="15"/>
      <c r="L5" s="16"/>
      <c r="M5" s="16"/>
      <c r="N5" s="17"/>
      <c r="O5" s="11"/>
    </row>
    <row r="6" spans="1:15" ht="13.8" thickBot="1">
      <c r="A6" s="18" t="s">
        <v>18</v>
      </c>
    </row>
    <row r="7" spans="1:15" ht="13.8" thickBot="1">
      <c r="A7" s="33" t="s">
        <v>1</v>
      </c>
      <c r="B7" s="34" t="s">
        <v>2</v>
      </c>
      <c r="C7" s="35" t="s">
        <v>14</v>
      </c>
      <c r="D7" s="36" t="s">
        <v>3</v>
      </c>
      <c r="E7" s="37" t="s">
        <v>4</v>
      </c>
      <c r="F7" s="38"/>
      <c r="G7" s="38"/>
      <c r="H7" s="39"/>
      <c r="I7" s="37" t="s">
        <v>5</v>
      </c>
      <c r="J7" s="38"/>
      <c r="K7" s="38"/>
      <c r="L7" s="39"/>
      <c r="M7" s="105" t="s">
        <v>6</v>
      </c>
      <c r="N7" s="107" t="s">
        <v>7</v>
      </c>
      <c r="O7" s="109" t="s">
        <v>16</v>
      </c>
    </row>
    <row r="8" spans="1:15" ht="13.8" thickBot="1">
      <c r="A8" s="40"/>
      <c r="B8" s="21"/>
      <c r="C8" s="22" t="s">
        <v>8</v>
      </c>
      <c r="D8" s="21"/>
      <c r="E8" s="23" t="s">
        <v>9</v>
      </c>
      <c r="F8" s="24" t="s">
        <v>10</v>
      </c>
      <c r="G8" s="25" t="s">
        <v>11</v>
      </c>
      <c r="H8" s="24" t="s">
        <v>12</v>
      </c>
      <c r="I8" s="25" t="s">
        <v>9</v>
      </c>
      <c r="J8" s="24" t="s">
        <v>10</v>
      </c>
      <c r="K8" s="25" t="s">
        <v>11</v>
      </c>
      <c r="L8" s="24" t="s">
        <v>12</v>
      </c>
      <c r="M8" s="106"/>
      <c r="N8" s="108"/>
      <c r="O8" s="110"/>
    </row>
    <row r="9" spans="1:15" ht="14.4">
      <c r="A9" s="62">
        <v>60.3</v>
      </c>
      <c r="B9" s="42" t="s">
        <v>52</v>
      </c>
      <c r="C9" s="63">
        <v>1950</v>
      </c>
      <c r="D9" s="43" t="s">
        <v>57</v>
      </c>
      <c r="E9" s="96">
        <v>31</v>
      </c>
      <c r="F9" s="98">
        <v>-33</v>
      </c>
      <c r="G9" s="96">
        <v>33</v>
      </c>
      <c r="H9" s="46">
        <f t="shared" ref="H9:H10" si="3">IF(MAX(E9:G9)&lt;0,0,MAX(E9:G9))</f>
        <v>33</v>
      </c>
      <c r="I9" s="96">
        <v>45</v>
      </c>
      <c r="J9" s="102">
        <v>47</v>
      </c>
      <c r="K9" s="96">
        <v>50</v>
      </c>
      <c r="L9" s="46">
        <f t="shared" ref="L9:L10" si="4">IF(MAX(I9:K9)&lt;0,0,MAX(I9:K9))</f>
        <v>50</v>
      </c>
      <c r="M9" s="65">
        <f t="shared" ref="M9:M10" si="5">SUM(H9,L9)</f>
        <v>83</v>
      </c>
      <c r="N9" s="66">
        <f>IF(ISNUMBER(A9), (IF(175.508&lt; A9,M9, TRUNC(10^(0.75194503*((LOG((A9/175.508)/LOG(10))*(LOG((A9/175.508)/LOG(10)))))),4)*M9)), 0)</f>
        <v>120.4828</v>
      </c>
      <c r="O9" s="80">
        <f>RANK(M9,M9:M10)</f>
        <v>2</v>
      </c>
    </row>
    <row r="10" spans="1:15" ht="15" thickBot="1">
      <c r="A10" s="72">
        <v>56.1</v>
      </c>
      <c r="B10" s="56" t="s">
        <v>70</v>
      </c>
      <c r="C10" s="73">
        <v>2001</v>
      </c>
      <c r="D10" s="57" t="s">
        <v>15</v>
      </c>
      <c r="E10" s="97">
        <v>-33</v>
      </c>
      <c r="F10" s="86">
        <v>33</v>
      </c>
      <c r="G10" s="97">
        <v>-35</v>
      </c>
      <c r="H10" s="60">
        <f t="shared" si="3"/>
        <v>33</v>
      </c>
      <c r="I10" s="85">
        <v>46</v>
      </c>
      <c r="J10" s="86">
        <v>48</v>
      </c>
      <c r="K10" s="85">
        <v>51</v>
      </c>
      <c r="L10" s="60">
        <f t="shared" si="4"/>
        <v>51</v>
      </c>
      <c r="M10" s="75">
        <f t="shared" si="5"/>
        <v>84</v>
      </c>
      <c r="N10" s="76">
        <f t="shared" ref="N10" si="6">IF(ISNUMBER(A10), (IF(175.508&lt; A10,M10, TRUNC(10^(0.75194503*((LOG((A10/175.508)/LOG(10))*(LOG((A10/175.508)/LOG(10)))))),4)*M10)), 0)</f>
        <v>128.46120000000002</v>
      </c>
      <c r="O10" s="82">
        <f>RANK(M10,M9:M10)</f>
        <v>1</v>
      </c>
    </row>
    <row r="11" spans="1:15">
      <c r="A11" s="12"/>
      <c r="B11" s="13"/>
      <c r="C11" s="14"/>
      <c r="D11" s="14"/>
      <c r="E11" s="15"/>
      <c r="F11" s="15"/>
      <c r="G11" s="15"/>
      <c r="H11" s="16"/>
      <c r="I11" s="15"/>
      <c r="J11" s="15"/>
      <c r="K11" s="19"/>
      <c r="L11" s="16"/>
      <c r="M11" s="16"/>
      <c r="N11" s="17"/>
      <c r="O11" s="10"/>
    </row>
    <row r="12" spans="1:15" ht="13.8" thickBot="1">
      <c r="A12" s="18" t="s">
        <v>19</v>
      </c>
    </row>
    <row r="13" spans="1:15" ht="13.8" thickBot="1">
      <c r="A13" s="33" t="s">
        <v>1</v>
      </c>
      <c r="B13" s="34" t="s">
        <v>2</v>
      </c>
      <c r="C13" s="35" t="s">
        <v>14</v>
      </c>
      <c r="D13" s="36" t="s">
        <v>3</v>
      </c>
      <c r="E13" s="37" t="s">
        <v>4</v>
      </c>
      <c r="F13" s="38"/>
      <c r="G13" s="38"/>
      <c r="H13" s="39"/>
      <c r="I13" s="37" t="s">
        <v>5</v>
      </c>
      <c r="J13" s="38"/>
      <c r="K13" s="38"/>
      <c r="L13" s="39"/>
      <c r="M13" s="105" t="s">
        <v>6</v>
      </c>
      <c r="N13" s="107" t="s">
        <v>7</v>
      </c>
      <c r="O13" s="109" t="s">
        <v>16</v>
      </c>
    </row>
    <row r="14" spans="1:15" ht="13.8" thickBot="1">
      <c r="A14" s="40"/>
      <c r="B14" s="21"/>
      <c r="C14" s="22" t="s">
        <v>8</v>
      </c>
      <c r="D14" s="21"/>
      <c r="E14" s="23" t="s">
        <v>9</v>
      </c>
      <c r="F14" s="24" t="s">
        <v>10</v>
      </c>
      <c r="G14" s="25" t="s">
        <v>11</v>
      </c>
      <c r="H14" s="24" t="s">
        <v>12</v>
      </c>
      <c r="I14" s="25" t="s">
        <v>9</v>
      </c>
      <c r="J14" s="24" t="s">
        <v>10</v>
      </c>
      <c r="K14" s="25" t="s">
        <v>11</v>
      </c>
      <c r="L14" s="24" t="s">
        <v>12</v>
      </c>
      <c r="M14" s="106"/>
      <c r="N14" s="108"/>
      <c r="O14" s="110"/>
    </row>
    <row r="15" spans="1:15" ht="14.4">
      <c r="A15" s="62">
        <v>64.8</v>
      </c>
      <c r="B15" s="42" t="s">
        <v>40</v>
      </c>
      <c r="C15" s="63">
        <v>1948</v>
      </c>
      <c r="D15" s="43" t="s">
        <v>41</v>
      </c>
      <c r="E15" s="99">
        <v>-38</v>
      </c>
      <c r="F15" s="98">
        <v>-38</v>
      </c>
      <c r="G15" s="99">
        <v>-38</v>
      </c>
      <c r="H15" s="46">
        <f t="shared" ref="H15:H16" si="7">IF(MAX(E15:G15)&lt;0,0,MAX(E15:G15))</f>
        <v>0</v>
      </c>
      <c r="I15" s="96">
        <v>47</v>
      </c>
      <c r="J15" s="102">
        <v>50</v>
      </c>
      <c r="K15" s="96">
        <v>52</v>
      </c>
      <c r="L15" s="46">
        <f t="shared" ref="L15:L16" si="8">IF(MAX(I15:K15)&lt;0,0,MAX(I15:K15))</f>
        <v>52</v>
      </c>
      <c r="M15" s="65">
        <f t="shared" ref="M15:M16" si="9">SUM(H15,L15)</f>
        <v>52</v>
      </c>
      <c r="N15" s="66">
        <f>IF(ISNUMBER(A15), (IF(175.508&lt; A15,M15, TRUNC(10^(0.75194503*((LOG((A15/175.508)/LOG(10))*(LOG((A15/175.508)/LOG(10)))))),4)*M15)), 0)</f>
        <v>71.910799999999995</v>
      </c>
      <c r="O15" s="80">
        <f>RANK(M15,M15:M16)</f>
        <v>2</v>
      </c>
    </row>
    <row r="16" spans="1:15" ht="15" thickBot="1">
      <c r="A16" s="72">
        <v>69</v>
      </c>
      <c r="B16" s="56" t="s">
        <v>64</v>
      </c>
      <c r="C16" s="73">
        <v>2002</v>
      </c>
      <c r="D16" s="57" t="s">
        <v>15</v>
      </c>
      <c r="E16" s="85">
        <v>50</v>
      </c>
      <c r="F16" s="86">
        <v>55</v>
      </c>
      <c r="G16" s="85">
        <v>63</v>
      </c>
      <c r="H16" s="60">
        <f t="shared" si="7"/>
        <v>63</v>
      </c>
      <c r="I16" s="85">
        <v>65</v>
      </c>
      <c r="J16" s="86">
        <v>68</v>
      </c>
      <c r="K16" s="85">
        <v>71</v>
      </c>
      <c r="L16" s="60">
        <f t="shared" si="8"/>
        <v>71</v>
      </c>
      <c r="M16" s="75">
        <f t="shared" si="9"/>
        <v>134</v>
      </c>
      <c r="N16" s="76">
        <f t="shared" ref="N16" si="10">IF(ISNUMBER(A16), (IF(175.508&lt; A16,M16, TRUNC(10^(0.75194503*((LOG((A16/175.508)/LOG(10))*(LOG((A16/175.508)/LOG(10)))))),4)*M16)), 0)</f>
        <v>178.11279999999999</v>
      </c>
      <c r="O16" s="82">
        <f>RANK(M16,M15:M16)</f>
        <v>1</v>
      </c>
    </row>
    <row r="17" spans="1:15">
      <c r="A17" s="12"/>
      <c r="B17" s="13"/>
      <c r="C17" s="14"/>
      <c r="D17" s="14"/>
      <c r="E17" s="15"/>
      <c r="F17" s="15"/>
      <c r="G17" s="15"/>
      <c r="H17" s="16"/>
      <c r="I17" s="15"/>
      <c r="J17" s="15"/>
      <c r="K17" s="19"/>
      <c r="L17" s="16"/>
      <c r="M17" s="16"/>
      <c r="N17" s="17"/>
    </row>
    <row r="18" spans="1:15" ht="13.8" thickBot="1">
      <c r="A18" s="18" t="s">
        <v>20</v>
      </c>
    </row>
    <row r="19" spans="1:15" ht="13.8" thickBot="1">
      <c r="A19" s="33" t="s">
        <v>1</v>
      </c>
      <c r="B19" s="34" t="s">
        <v>2</v>
      </c>
      <c r="C19" s="35" t="s">
        <v>14</v>
      </c>
      <c r="D19" s="36" t="s">
        <v>3</v>
      </c>
      <c r="E19" s="37" t="s">
        <v>4</v>
      </c>
      <c r="F19" s="38"/>
      <c r="G19" s="38"/>
      <c r="H19" s="39"/>
      <c r="I19" s="37" t="s">
        <v>5</v>
      </c>
      <c r="J19" s="38"/>
      <c r="K19" s="38"/>
      <c r="L19" s="39"/>
      <c r="M19" s="105" t="s">
        <v>6</v>
      </c>
      <c r="N19" s="107" t="s">
        <v>7</v>
      </c>
      <c r="O19" s="109" t="s">
        <v>16</v>
      </c>
    </row>
    <row r="20" spans="1:15" ht="13.8" thickBot="1">
      <c r="A20" s="40"/>
      <c r="B20" s="21"/>
      <c r="C20" s="22" t="s">
        <v>8</v>
      </c>
      <c r="D20" s="21"/>
      <c r="E20" s="23" t="s">
        <v>9</v>
      </c>
      <c r="F20" s="24" t="s">
        <v>10</v>
      </c>
      <c r="G20" s="25" t="s">
        <v>11</v>
      </c>
      <c r="H20" s="24" t="s">
        <v>12</v>
      </c>
      <c r="I20" s="25" t="s">
        <v>9</v>
      </c>
      <c r="J20" s="24" t="s">
        <v>10</v>
      </c>
      <c r="K20" s="25" t="s">
        <v>11</v>
      </c>
      <c r="L20" s="24" t="s">
        <v>12</v>
      </c>
      <c r="M20" s="106"/>
      <c r="N20" s="108"/>
      <c r="O20" s="110"/>
    </row>
    <row r="21" spans="1:15" ht="14.4">
      <c r="A21" s="62">
        <v>76.900000000000006</v>
      </c>
      <c r="B21" s="42" t="s">
        <v>32</v>
      </c>
      <c r="C21" s="63">
        <v>1998</v>
      </c>
      <c r="D21" s="43" t="s">
        <v>35</v>
      </c>
      <c r="E21" s="96">
        <v>105</v>
      </c>
      <c r="F21" s="102">
        <v>112</v>
      </c>
      <c r="G21" s="96">
        <v>116</v>
      </c>
      <c r="H21" s="46">
        <f t="shared" ref="H21:H24" si="11">IF(MAX(E21:G21)&lt;0,0,MAX(E21:G21))</f>
        <v>116</v>
      </c>
      <c r="I21" s="96">
        <v>132</v>
      </c>
      <c r="J21" s="45">
        <v>-141</v>
      </c>
      <c r="K21" s="64">
        <v>-141</v>
      </c>
      <c r="L21" s="46">
        <f t="shared" ref="L21:L24" si="12">IF(MAX(I21:K21)&lt;0,0,MAX(I21:K21))</f>
        <v>132</v>
      </c>
      <c r="M21" s="65">
        <f t="shared" ref="M21:M24" si="13">SUM(H21,L21)</f>
        <v>248</v>
      </c>
      <c r="N21" s="66">
        <f>IF(ISNUMBER(A21), (IF(175.508&lt; A21,M21, TRUNC(10^(0.75194503*((LOG((A21/175.508)/LOG(10))*(LOG((A21/175.508)/LOG(10)))))),4)*M21)), 0)</f>
        <v>309.75200000000001</v>
      </c>
      <c r="O21" s="80">
        <f>RANK(M21,M21:M24)</f>
        <v>2</v>
      </c>
    </row>
    <row r="22" spans="1:15" ht="14.4">
      <c r="A22" s="67">
        <v>74.2</v>
      </c>
      <c r="B22" s="49" t="s">
        <v>36</v>
      </c>
      <c r="C22" s="68">
        <v>1997</v>
      </c>
      <c r="D22" s="50" t="s">
        <v>74</v>
      </c>
      <c r="E22" s="69">
        <v>-115</v>
      </c>
      <c r="F22" s="84">
        <v>117</v>
      </c>
      <c r="G22" s="69">
        <v>-123</v>
      </c>
      <c r="H22" s="53">
        <f t="shared" si="11"/>
        <v>117</v>
      </c>
      <c r="I22" s="83">
        <v>140</v>
      </c>
      <c r="J22" s="52">
        <v>-145</v>
      </c>
      <c r="K22" s="83">
        <v>145</v>
      </c>
      <c r="L22" s="53">
        <f t="shared" si="12"/>
        <v>145</v>
      </c>
      <c r="M22" s="70">
        <f t="shared" si="13"/>
        <v>262</v>
      </c>
      <c r="N22" s="71">
        <f t="shared" ref="N22:N24" si="14">IF(ISNUMBER(A22), (IF(175.508&lt; A22,M22, TRUNC(10^(0.75194503*((LOG((A22/175.508)/LOG(10))*(LOG((A22/175.508)/LOG(10)))))),4)*M22)), 0)</f>
        <v>333.73560000000003</v>
      </c>
      <c r="O22" s="81">
        <f>RANK(M22,M21:M24)</f>
        <v>1</v>
      </c>
    </row>
    <row r="23" spans="1:15" ht="14.4">
      <c r="A23" s="67">
        <v>74.900000000000006</v>
      </c>
      <c r="B23" s="49" t="s">
        <v>43</v>
      </c>
      <c r="C23" s="68">
        <v>1999</v>
      </c>
      <c r="D23" s="50" t="s">
        <v>15</v>
      </c>
      <c r="E23" s="69">
        <v>-80</v>
      </c>
      <c r="F23" s="84">
        <v>80</v>
      </c>
      <c r="G23" s="69">
        <v>-86</v>
      </c>
      <c r="H23" s="53">
        <f t="shared" si="11"/>
        <v>80</v>
      </c>
      <c r="I23" s="83">
        <v>105</v>
      </c>
      <c r="J23" s="84">
        <v>110</v>
      </c>
      <c r="K23" s="69">
        <v>-114</v>
      </c>
      <c r="L23" s="53">
        <f t="shared" si="12"/>
        <v>110</v>
      </c>
      <c r="M23" s="70">
        <f t="shared" si="13"/>
        <v>190</v>
      </c>
      <c r="N23" s="71">
        <f t="shared" si="14"/>
        <v>240.74899999999997</v>
      </c>
      <c r="O23" s="81">
        <f>RANK(M23,M21:M24)</f>
        <v>3</v>
      </c>
    </row>
    <row r="24" spans="1:15" ht="15" thickBot="1">
      <c r="A24" s="72">
        <v>73.900000000000006</v>
      </c>
      <c r="B24" s="56" t="s">
        <v>65</v>
      </c>
      <c r="C24" s="73">
        <v>2002</v>
      </c>
      <c r="D24" s="57" t="s">
        <v>15</v>
      </c>
      <c r="E24" s="97">
        <v>-62</v>
      </c>
      <c r="F24" s="86">
        <v>62</v>
      </c>
      <c r="G24" s="74">
        <v>-68</v>
      </c>
      <c r="H24" s="60">
        <f t="shared" si="11"/>
        <v>62</v>
      </c>
      <c r="I24" s="85">
        <v>90</v>
      </c>
      <c r="J24" s="86">
        <v>96</v>
      </c>
      <c r="K24" s="74">
        <v>-101</v>
      </c>
      <c r="L24" s="60">
        <f t="shared" si="12"/>
        <v>96</v>
      </c>
      <c r="M24" s="75">
        <f t="shared" si="13"/>
        <v>158</v>
      </c>
      <c r="N24" s="76">
        <f t="shared" si="14"/>
        <v>201.71859999999998</v>
      </c>
      <c r="O24" s="82">
        <f>RANK(M24,M21:M24)</f>
        <v>4</v>
      </c>
    </row>
    <row r="26" spans="1:15">
      <c r="A26" s="8" t="s">
        <v>26</v>
      </c>
    </row>
    <row r="27" spans="1:15">
      <c r="A27" s="8" t="s">
        <v>27</v>
      </c>
    </row>
    <row r="28" spans="1:15">
      <c r="A28" s="8" t="s">
        <v>28</v>
      </c>
      <c r="B28" t="s">
        <v>77</v>
      </c>
    </row>
  </sheetData>
  <mergeCells count="12">
    <mergeCell ref="M19:M20"/>
    <mergeCell ref="N19:N20"/>
    <mergeCell ref="M2:M3"/>
    <mergeCell ref="N2:N3"/>
    <mergeCell ref="O2:O3"/>
    <mergeCell ref="M13:M14"/>
    <mergeCell ref="N13:N14"/>
    <mergeCell ref="M7:M8"/>
    <mergeCell ref="N7:N8"/>
    <mergeCell ref="O7:O8"/>
    <mergeCell ref="O13:O14"/>
    <mergeCell ref="O19:O20"/>
  </mergeCells>
  <conditionalFormatting sqref="E9:G11 I9:K11 B1 E4:G5 I4:K5 E15:G17 I15:K17 E21:G24 I21:K24">
    <cfRule type="cellIs" dxfId="9" priority="15" stopIfTrue="1" operator="lessThan">
      <formula>0</formula>
    </cfRule>
    <cfRule type="cellIs" dxfId="8" priority="16" stopIfTrue="1" operator="lessThan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workbookViewId="0">
      <selection activeCell="R17" sqref="R17"/>
    </sheetView>
  </sheetViews>
  <sheetFormatPr defaultRowHeight="13.2"/>
  <cols>
    <col min="2" max="2" width="19.88671875" customWidth="1"/>
    <col min="3" max="3" width="9.109375" customWidth="1"/>
    <col min="4" max="4" width="19.5546875" customWidth="1"/>
  </cols>
  <sheetData>
    <row r="1" spans="1:15" ht="13.8" thickBot="1">
      <c r="A1" s="18" t="s">
        <v>21</v>
      </c>
      <c r="B1" s="87"/>
    </row>
    <row r="2" spans="1:15" ht="13.8" thickBot="1">
      <c r="A2" s="33" t="s">
        <v>1</v>
      </c>
      <c r="B2" s="34" t="s">
        <v>2</v>
      </c>
      <c r="C2" s="35" t="s">
        <v>14</v>
      </c>
      <c r="D2" s="36" t="s">
        <v>3</v>
      </c>
      <c r="E2" s="37" t="s">
        <v>4</v>
      </c>
      <c r="F2" s="38"/>
      <c r="G2" s="38"/>
      <c r="H2" s="39"/>
      <c r="I2" s="37" t="s">
        <v>5</v>
      </c>
      <c r="J2" s="38"/>
      <c r="K2" s="38"/>
      <c r="L2" s="39"/>
      <c r="M2" s="105" t="s">
        <v>6</v>
      </c>
      <c r="N2" s="107" t="s">
        <v>7</v>
      </c>
      <c r="O2" s="109" t="s">
        <v>16</v>
      </c>
    </row>
    <row r="3" spans="1:15" ht="13.8" thickBot="1">
      <c r="A3" s="40"/>
      <c r="B3" s="21"/>
      <c r="C3" s="22" t="s">
        <v>8</v>
      </c>
      <c r="D3" s="21"/>
      <c r="E3" s="23" t="s">
        <v>9</v>
      </c>
      <c r="F3" s="24" t="s">
        <v>10</v>
      </c>
      <c r="G3" s="25" t="s">
        <v>11</v>
      </c>
      <c r="H3" s="24" t="s">
        <v>12</v>
      </c>
      <c r="I3" s="25" t="s">
        <v>9</v>
      </c>
      <c r="J3" s="24" t="s">
        <v>10</v>
      </c>
      <c r="K3" s="25" t="s">
        <v>11</v>
      </c>
      <c r="L3" s="24" t="s">
        <v>12</v>
      </c>
      <c r="M3" s="106"/>
      <c r="N3" s="108"/>
      <c r="O3" s="110"/>
    </row>
    <row r="4" spans="1:15" ht="14.4">
      <c r="A4" s="62">
        <v>82.2</v>
      </c>
      <c r="B4" s="42" t="s">
        <v>39</v>
      </c>
      <c r="C4" s="63">
        <v>1993</v>
      </c>
      <c r="D4" s="43" t="s">
        <v>15</v>
      </c>
      <c r="E4" s="96">
        <v>70</v>
      </c>
      <c r="F4" s="102">
        <v>75</v>
      </c>
      <c r="G4" s="64">
        <v>-77</v>
      </c>
      <c r="H4" s="46">
        <f t="shared" ref="H4:H7" si="0">IF(MAX(E4:G4)&lt;0,0,MAX(E4:G4))</f>
        <v>75</v>
      </c>
      <c r="I4" s="96">
        <v>90</v>
      </c>
      <c r="J4" s="102">
        <v>95</v>
      </c>
      <c r="K4" s="64">
        <v>-100</v>
      </c>
      <c r="L4" s="46">
        <f t="shared" ref="L4:L7" si="1">IF(MAX(I4:K4)&lt;0,0,MAX(I4:K4))</f>
        <v>95</v>
      </c>
      <c r="M4" s="65">
        <f t="shared" ref="M4:M7" si="2">SUM(H4,L4)</f>
        <v>170</v>
      </c>
      <c r="N4" s="77">
        <f>IF(ISNUMBER(A4), (IF(175.508&lt; A4,M4, TRUNC(10^(0.75194503*((LOG((A4/175.508)/LOG(10))*(LOG((A4/175.508)/LOG(10)))))),4)*M4)), 0)</f>
        <v>205.13900000000001</v>
      </c>
      <c r="O4" s="80">
        <f>RANK(M4,M4:M7)</f>
        <v>3</v>
      </c>
    </row>
    <row r="5" spans="1:15" ht="14.4">
      <c r="A5" s="67">
        <v>83.8</v>
      </c>
      <c r="B5" s="49" t="s">
        <v>59</v>
      </c>
      <c r="C5" s="68">
        <v>1994</v>
      </c>
      <c r="D5" s="50" t="s">
        <v>57</v>
      </c>
      <c r="E5" s="83">
        <v>90</v>
      </c>
      <c r="F5" s="52">
        <v>-97</v>
      </c>
      <c r="G5" s="69">
        <v>-100</v>
      </c>
      <c r="H5" s="53">
        <f t="shared" si="0"/>
        <v>90</v>
      </c>
      <c r="I5" s="69">
        <v>-120</v>
      </c>
      <c r="J5" s="52">
        <v>-125</v>
      </c>
      <c r="K5" s="83">
        <v>125</v>
      </c>
      <c r="L5" s="53">
        <f t="shared" si="1"/>
        <v>125</v>
      </c>
      <c r="M5" s="70">
        <f t="shared" si="2"/>
        <v>215</v>
      </c>
      <c r="N5" s="78">
        <f t="shared" ref="N5:N7" si="3">IF(ISNUMBER(A5), (IF(175.508&lt; A5,M5, TRUNC(10^(0.75194503*((LOG((A5/175.508)/LOG(10))*(LOG((A5/175.508)/LOG(10)))))),4)*M5)), 0)</f>
        <v>256.98950000000002</v>
      </c>
      <c r="O5" s="81">
        <f>RANK(M5,M4:M7)</f>
        <v>2</v>
      </c>
    </row>
    <row r="6" spans="1:15" ht="14.4">
      <c r="A6" s="67">
        <v>81.3</v>
      </c>
      <c r="B6" s="49" t="s">
        <v>62</v>
      </c>
      <c r="C6" s="68">
        <v>1990</v>
      </c>
      <c r="D6" s="50" t="s">
        <v>63</v>
      </c>
      <c r="E6" s="69">
        <v>-100</v>
      </c>
      <c r="F6" s="52">
        <v>-100</v>
      </c>
      <c r="G6" s="69">
        <v>-100</v>
      </c>
      <c r="H6" s="53">
        <f t="shared" si="0"/>
        <v>0</v>
      </c>
      <c r="I6" s="104" t="s">
        <v>78</v>
      </c>
      <c r="J6" s="103" t="s">
        <v>78</v>
      </c>
      <c r="K6" s="104" t="s">
        <v>78</v>
      </c>
      <c r="L6" s="53">
        <f t="shared" si="1"/>
        <v>0</v>
      </c>
      <c r="M6" s="70">
        <f t="shared" si="2"/>
        <v>0</v>
      </c>
      <c r="N6" s="78">
        <f t="shared" si="3"/>
        <v>0</v>
      </c>
      <c r="O6" s="81">
        <f>RANK(M6,M4:M7)</f>
        <v>4</v>
      </c>
    </row>
    <row r="7" spans="1:15" ht="15" thickBot="1">
      <c r="A7" s="72">
        <v>78.7</v>
      </c>
      <c r="B7" s="56" t="s">
        <v>73</v>
      </c>
      <c r="C7" s="73">
        <v>1985</v>
      </c>
      <c r="D7" s="57" t="s">
        <v>45</v>
      </c>
      <c r="E7" s="85">
        <v>100</v>
      </c>
      <c r="F7" s="86">
        <v>105</v>
      </c>
      <c r="G7" s="74">
        <v>-110</v>
      </c>
      <c r="H7" s="60">
        <f t="shared" si="0"/>
        <v>105</v>
      </c>
      <c r="I7" s="85">
        <v>130</v>
      </c>
      <c r="J7" s="86">
        <v>138</v>
      </c>
      <c r="K7" s="97" t="s">
        <v>78</v>
      </c>
      <c r="L7" s="60">
        <f t="shared" si="1"/>
        <v>138</v>
      </c>
      <c r="M7" s="75">
        <f t="shared" si="2"/>
        <v>243</v>
      </c>
      <c r="N7" s="79">
        <f t="shared" si="3"/>
        <v>299.78910000000002</v>
      </c>
      <c r="O7" s="82">
        <f>RANK(M7,M4:M7)</f>
        <v>1</v>
      </c>
    </row>
    <row r="8" spans="1:15">
      <c r="A8" s="12"/>
      <c r="B8" s="13"/>
      <c r="C8" s="14"/>
      <c r="D8" s="14"/>
      <c r="E8" s="15"/>
      <c r="F8" s="15"/>
      <c r="G8" s="15"/>
      <c r="H8" s="16"/>
      <c r="I8" s="15"/>
      <c r="J8" s="15"/>
      <c r="K8" s="15"/>
      <c r="L8" s="16"/>
      <c r="M8" s="16"/>
      <c r="N8" s="17"/>
      <c r="O8" s="20"/>
    </row>
    <row r="9" spans="1:15" ht="13.8" thickBot="1">
      <c r="A9" s="18" t="s">
        <v>22</v>
      </c>
    </row>
    <row r="10" spans="1:15" ht="13.8" thickBot="1">
      <c r="A10" s="33" t="s">
        <v>1</v>
      </c>
      <c r="B10" s="34" t="s">
        <v>2</v>
      </c>
      <c r="C10" s="35" t="s">
        <v>14</v>
      </c>
      <c r="D10" s="36" t="s">
        <v>3</v>
      </c>
      <c r="E10" s="37" t="s">
        <v>4</v>
      </c>
      <c r="F10" s="38"/>
      <c r="G10" s="38"/>
      <c r="H10" s="39"/>
      <c r="I10" s="37" t="s">
        <v>5</v>
      </c>
      <c r="J10" s="38"/>
      <c r="K10" s="38"/>
      <c r="L10" s="39"/>
      <c r="M10" s="105" t="s">
        <v>6</v>
      </c>
      <c r="N10" s="107" t="s">
        <v>7</v>
      </c>
      <c r="O10" s="109" t="s">
        <v>16</v>
      </c>
    </row>
    <row r="11" spans="1:15" ht="13.8" thickBot="1">
      <c r="A11" s="40"/>
      <c r="B11" s="21"/>
      <c r="C11" s="22" t="s">
        <v>8</v>
      </c>
      <c r="D11" s="21"/>
      <c r="E11" s="23" t="s">
        <v>9</v>
      </c>
      <c r="F11" s="24" t="s">
        <v>10</v>
      </c>
      <c r="G11" s="25" t="s">
        <v>11</v>
      </c>
      <c r="H11" s="24" t="s">
        <v>12</v>
      </c>
      <c r="I11" s="25" t="s">
        <v>9</v>
      </c>
      <c r="J11" s="24" t="s">
        <v>10</v>
      </c>
      <c r="K11" s="25" t="s">
        <v>11</v>
      </c>
      <c r="L11" s="24" t="s">
        <v>12</v>
      </c>
      <c r="M11" s="106"/>
      <c r="N11" s="108"/>
      <c r="O11" s="110"/>
    </row>
    <row r="12" spans="1:15" ht="14.4">
      <c r="A12" s="62">
        <v>85.7</v>
      </c>
      <c r="B12" s="42" t="s">
        <v>38</v>
      </c>
      <c r="C12" s="63">
        <v>1996</v>
      </c>
      <c r="D12" s="43" t="s">
        <v>15</v>
      </c>
      <c r="E12" s="64">
        <v>-52</v>
      </c>
      <c r="F12" s="102">
        <v>52</v>
      </c>
      <c r="G12" s="96">
        <v>56</v>
      </c>
      <c r="H12" s="46">
        <f t="shared" ref="H12:H19" si="4">IF(MAX(E12:G12)&lt;0,0,MAX(E12:G12))</f>
        <v>56</v>
      </c>
      <c r="I12" s="96">
        <v>70</v>
      </c>
      <c r="J12" s="102">
        <v>75</v>
      </c>
      <c r="K12" s="96">
        <v>77</v>
      </c>
      <c r="L12" s="46">
        <f t="shared" ref="L12:L19" si="5">IF(MAX(I12:K12)&lt;0,0,MAX(I12:K12))</f>
        <v>77</v>
      </c>
      <c r="M12" s="65">
        <f t="shared" ref="M12:M19" si="6">SUM(H12,L12)</f>
        <v>133</v>
      </c>
      <c r="N12" s="66">
        <f>IF(ISNUMBER(A12), (IF(175.508&lt; A12,M12, TRUNC(10^(0.75194503*((LOG((A12/175.508)/LOG(10))*(LOG((A12/175.508)/LOG(10)))))),4)*M12)), 0)</f>
        <v>157.29910000000001</v>
      </c>
      <c r="O12" s="80">
        <f>RANK(M12,M12:M19)</f>
        <v>6</v>
      </c>
    </row>
    <row r="13" spans="1:15" ht="14.4">
      <c r="A13" s="67">
        <v>88.3</v>
      </c>
      <c r="B13" s="49" t="s">
        <v>76</v>
      </c>
      <c r="C13" s="68">
        <v>1953</v>
      </c>
      <c r="D13" s="50" t="s">
        <v>67</v>
      </c>
      <c r="E13" s="83">
        <v>50</v>
      </c>
      <c r="F13" s="84">
        <v>55</v>
      </c>
      <c r="G13" s="69">
        <v>-57</v>
      </c>
      <c r="H13" s="53">
        <f t="shared" si="4"/>
        <v>55</v>
      </c>
      <c r="I13" s="83">
        <v>70</v>
      </c>
      <c r="J13" s="84">
        <v>75</v>
      </c>
      <c r="K13" s="69">
        <v>-80</v>
      </c>
      <c r="L13" s="53">
        <f t="shared" si="5"/>
        <v>75</v>
      </c>
      <c r="M13" s="70">
        <f t="shared" si="6"/>
        <v>130</v>
      </c>
      <c r="N13" s="71">
        <f t="shared" ref="N13:N19" si="7">IF(ISNUMBER(A13), (IF(175.508&lt; A13,M13, TRUNC(10^(0.75194503*((LOG((A13/175.508)/LOG(10))*(LOG((A13/175.508)/LOG(10)))))),4)*M13)), 0)</f>
        <v>151.65800000000002</v>
      </c>
      <c r="O13" s="81">
        <f>RANK(M13,M12:M19)</f>
        <v>7</v>
      </c>
    </row>
    <row r="14" spans="1:15" ht="14.4">
      <c r="A14" s="67">
        <v>92.1</v>
      </c>
      <c r="B14" s="49" t="s">
        <v>58</v>
      </c>
      <c r="C14" s="68">
        <v>1994</v>
      </c>
      <c r="D14" s="50" t="s">
        <v>57</v>
      </c>
      <c r="E14" s="83">
        <v>90</v>
      </c>
      <c r="F14" s="52">
        <v>-100</v>
      </c>
      <c r="G14" s="69">
        <v>-105</v>
      </c>
      <c r="H14" s="53">
        <f t="shared" si="4"/>
        <v>90</v>
      </c>
      <c r="I14" s="83">
        <v>110</v>
      </c>
      <c r="J14" s="84">
        <v>120</v>
      </c>
      <c r="K14" s="69">
        <v>-125</v>
      </c>
      <c r="L14" s="53">
        <f t="shared" si="5"/>
        <v>120</v>
      </c>
      <c r="M14" s="70">
        <f t="shared" si="6"/>
        <v>210</v>
      </c>
      <c r="N14" s="71">
        <f t="shared" si="7"/>
        <v>240.53399999999999</v>
      </c>
      <c r="O14" s="81">
        <f>RANK(M14,M12:M19)</f>
        <v>5</v>
      </c>
    </row>
    <row r="15" spans="1:15" ht="14.4">
      <c r="A15" s="67">
        <v>90.5</v>
      </c>
      <c r="B15" s="49" t="s">
        <v>60</v>
      </c>
      <c r="C15" s="68">
        <v>1991</v>
      </c>
      <c r="D15" s="50" t="s">
        <v>57</v>
      </c>
      <c r="E15" s="69">
        <v>-91</v>
      </c>
      <c r="F15" s="52">
        <v>-91</v>
      </c>
      <c r="G15" s="69">
        <v>-95</v>
      </c>
      <c r="H15" s="53">
        <f t="shared" si="4"/>
        <v>0</v>
      </c>
      <c r="I15" s="69">
        <v>-121</v>
      </c>
      <c r="J15" s="103" t="s">
        <v>78</v>
      </c>
      <c r="K15" s="104" t="s">
        <v>78</v>
      </c>
      <c r="L15" s="53">
        <f t="shared" si="5"/>
        <v>0</v>
      </c>
      <c r="M15" s="70">
        <f t="shared" si="6"/>
        <v>0</v>
      </c>
      <c r="N15" s="71">
        <f t="shared" si="7"/>
        <v>0</v>
      </c>
      <c r="O15" s="81">
        <f>RANK(M15,M12:M19)</f>
        <v>8</v>
      </c>
    </row>
    <row r="16" spans="1:15" ht="14.4">
      <c r="A16" s="67">
        <v>88.5</v>
      </c>
      <c r="B16" s="49" t="s">
        <v>61</v>
      </c>
      <c r="C16" s="68">
        <v>1988</v>
      </c>
      <c r="D16" s="50" t="s">
        <v>57</v>
      </c>
      <c r="E16" s="69">
        <v>-120</v>
      </c>
      <c r="F16" s="52">
        <v>-122</v>
      </c>
      <c r="G16" s="83">
        <v>122</v>
      </c>
      <c r="H16" s="53">
        <f t="shared" si="4"/>
        <v>122</v>
      </c>
      <c r="I16" s="69">
        <v>-140</v>
      </c>
      <c r="J16" s="84">
        <v>140</v>
      </c>
      <c r="K16" s="83">
        <v>150</v>
      </c>
      <c r="L16" s="53">
        <f t="shared" si="5"/>
        <v>150</v>
      </c>
      <c r="M16" s="70">
        <f t="shared" si="6"/>
        <v>272</v>
      </c>
      <c r="N16" s="71">
        <f t="shared" si="7"/>
        <v>316.98879999999997</v>
      </c>
      <c r="O16" s="81">
        <f>RANK(M16,M12:M19)</f>
        <v>1</v>
      </c>
    </row>
    <row r="17" spans="1:15" ht="14.4">
      <c r="A17" s="67">
        <v>87.7</v>
      </c>
      <c r="B17" s="49" t="s">
        <v>66</v>
      </c>
      <c r="C17" s="68">
        <v>1983</v>
      </c>
      <c r="D17" s="50" t="s">
        <v>67</v>
      </c>
      <c r="E17" s="83">
        <v>100</v>
      </c>
      <c r="F17" s="84">
        <v>110</v>
      </c>
      <c r="G17" s="83">
        <v>115</v>
      </c>
      <c r="H17" s="53">
        <f t="shared" si="4"/>
        <v>115</v>
      </c>
      <c r="I17" s="83">
        <v>135</v>
      </c>
      <c r="J17" s="84">
        <v>140</v>
      </c>
      <c r="K17" s="69">
        <v>-150</v>
      </c>
      <c r="L17" s="53">
        <f t="shared" si="5"/>
        <v>140</v>
      </c>
      <c r="M17" s="70">
        <f t="shared" si="6"/>
        <v>255</v>
      </c>
      <c r="N17" s="71">
        <f t="shared" si="7"/>
        <v>298.40099999999995</v>
      </c>
      <c r="O17" s="81">
        <f>RANK(M17,M12:M19)</f>
        <v>2</v>
      </c>
    </row>
    <row r="18" spans="1:15" ht="14.4">
      <c r="A18" s="67">
        <v>86.5</v>
      </c>
      <c r="B18" s="49" t="s">
        <v>68</v>
      </c>
      <c r="C18" s="68">
        <v>1994</v>
      </c>
      <c r="D18" s="50" t="s">
        <v>69</v>
      </c>
      <c r="E18" s="83">
        <v>100</v>
      </c>
      <c r="F18" s="52">
        <v>-105</v>
      </c>
      <c r="G18" s="69">
        <v>-110</v>
      </c>
      <c r="H18" s="53">
        <f t="shared" si="4"/>
        <v>100</v>
      </c>
      <c r="I18" s="83">
        <v>130</v>
      </c>
      <c r="J18" s="84">
        <v>138</v>
      </c>
      <c r="K18" s="69">
        <v>-142</v>
      </c>
      <c r="L18" s="53">
        <f t="shared" si="5"/>
        <v>138</v>
      </c>
      <c r="M18" s="70">
        <f t="shared" si="6"/>
        <v>238</v>
      </c>
      <c r="N18" s="71">
        <f t="shared" si="7"/>
        <v>280.2688</v>
      </c>
      <c r="O18" s="81">
        <f>RANK(M18,M12:M19)</f>
        <v>4</v>
      </c>
    </row>
    <row r="19" spans="1:15" ht="15" thickBot="1">
      <c r="A19" s="72">
        <v>86.7</v>
      </c>
      <c r="B19" s="56" t="s">
        <v>71</v>
      </c>
      <c r="C19" s="73">
        <v>1998</v>
      </c>
      <c r="D19" s="57" t="s">
        <v>45</v>
      </c>
      <c r="E19" s="74">
        <v>-100</v>
      </c>
      <c r="F19" s="86">
        <v>100</v>
      </c>
      <c r="G19" s="74">
        <v>-106</v>
      </c>
      <c r="H19" s="60">
        <f t="shared" si="4"/>
        <v>100</v>
      </c>
      <c r="I19" s="85">
        <v>130</v>
      </c>
      <c r="J19" s="86">
        <v>138</v>
      </c>
      <c r="K19" s="85">
        <v>142</v>
      </c>
      <c r="L19" s="60">
        <f t="shared" si="5"/>
        <v>142</v>
      </c>
      <c r="M19" s="75">
        <f t="shared" si="6"/>
        <v>242</v>
      </c>
      <c r="N19" s="76">
        <f t="shared" si="7"/>
        <v>284.66459999999995</v>
      </c>
      <c r="O19" s="82">
        <f>RANK(M19,M12:M19)</f>
        <v>3</v>
      </c>
    </row>
    <row r="20" spans="1:15">
      <c r="A20" s="12"/>
      <c r="B20" s="13"/>
      <c r="C20" s="14"/>
      <c r="D20" s="14"/>
      <c r="E20" s="15"/>
      <c r="F20" s="15"/>
      <c r="G20" s="15"/>
      <c r="H20" s="16"/>
      <c r="I20" s="15"/>
      <c r="J20" s="15"/>
      <c r="K20" s="19"/>
      <c r="L20" s="16"/>
      <c r="M20" s="16"/>
      <c r="N20" s="17"/>
      <c r="O20" s="10"/>
    </row>
    <row r="22" spans="1:15">
      <c r="A22" s="8" t="s">
        <v>26</v>
      </c>
    </row>
    <row r="23" spans="1:15">
      <c r="A23" s="8" t="s">
        <v>27</v>
      </c>
    </row>
    <row r="24" spans="1:15">
      <c r="A24" s="8" t="s">
        <v>28</v>
      </c>
    </row>
  </sheetData>
  <mergeCells count="6">
    <mergeCell ref="M2:M3"/>
    <mergeCell ref="N2:N3"/>
    <mergeCell ref="O2:O3"/>
    <mergeCell ref="M10:M11"/>
    <mergeCell ref="N10:N11"/>
    <mergeCell ref="O10:O11"/>
  </mergeCells>
  <conditionalFormatting sqref="E12:G20 I12:K20 E4:G8 I4:K8 B1">
    <cfRule type="cellIs" dxfId="7" priority="1" stopIfTrue="1" operator="lessThan">
      <formula>0</formula>
    </cfRule>
    <cfRule type="cellIs" dxfId="6" priority="2" stopIfTrue="1" operator="lessThan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5"/>
  <sheetViews>
    <sheetView workbookViewId="0">
      <pane xSplit="11412" topLeftCell="C1" activePane="topRight"/>
      <selection pane="topRight" activeCell="S10" sqref="S10"/>
    </sheetView>
  </sheetViews>
  <sheetFormatPr defaultRowHeight="13.2"/>
  <cols>
    <col min="2" max="2" width="19.88671875" customWidth="1"/>
    <col min="3" max="3" width="9.109375" customWidth="1"/>
    <col min="4" max="4" width="19.5546875" customWidth="1"/>
  </cols>
  <sheetData>
    <row r="1" spans="1:15">
      <c r="A1" s="12"/>
      <c r="B1" s="13"/>
      <c r="C1" s="14"/>
      <c r="D1" s="14"/>
      <c r="E1" s="15"/>
      <c r="F1" s="15"/>
      <c r="G1" s="15"/>
      <c r="H1" s="16"/>
      <c r="I1" s="15"/>
      <c r="J1" s="15"/>
      <c r="K1" s="19"/>
      <c r="L1" s="16"/>
      <c r="M1" s="16"/>
      <c r="N1" s="17"/>
      <c r="O1" s="10"/>
    </row>
    <row r="2" spans="1:15" ht="13.8" thickBot="1">
      <c r="A2" s="18" t="s">
        <v>23</v>
      </c>
    </row>
    <row r="3" spans="1:15" ht="13.8" thickBot="1">
      <c r="A3" s="33" t="s">
        <v>1</v>
      </c>
      <c r="B3" s="34" t="s">
        <v>2</v>
      </c>
      <c r="C3" s="35" t="s">
        <v>14</v>
      </c>
      <c r="D3" s="36" t="s">
        <v>3</v>
      </c>
      <c r="E3" s="37" t="s">
        <v>4</v>
      </c>
      <c r="F3" s="38"/>
      <c r="G3" s="38"/>
      <c r="H3" s="39"/>
      <c r="I3" s="37" t="s">
        <v>5</v>
      </c>
      <c r="J3" s="38"/>
      <c r="K3" s="38"/>
      <c r="L3" s="39"/>
      <c r="M3" s="105" t="s">
        <v>6</v>
      </c>
      <c r="N3" s="107" t="s">
        <v>7</v>
      </c>
      <c r="O3" s="109" t="s">
        <v>16</v>
      </c>
    </row>
    <row r="4" spans="1:15" ht="13.8" thickBot="1">
      <c r="A4" s="40"/>
      <c r="B4" s="21"/>
      <c r="C4" s="22" t="s">
        <v>8</v>
      </c>
      <c r="D4" s="21"/>
      <c r="E4" s="23" t="s">
        <v>9</v>
      </c>
      <c r="F4" s="24" t="s">
        <v>10</v>
      </c>
      <c r="G4" s="25" t="s">
        <v>11</v>
      </c>
      <c r="H4" s="24" t="s">
        <v>12</v>
      </c>
      <c r="I4" s="25" t="s">
        <v>9</v>
      </c>
      <c r="J4" s="24" t="s">
        <v>10</v>
      </c>
      <c r="K4" s="25" t="s">
        <v>11</v>
      </c>
      <c r="L4" s="24" t="s">
        <v>12</v>
      </c>
      <c r="M4" s="106"/>
      <c r="N4" s="108"/>
      <c r="O4" s="110"/>
    </row>
    <row r="5" spans="1:15" ht="14.4">
      <c r="A5" s="62">
        <v>97.2</v>
      </c>
      <c r="B5" s="42" t="s">
        <v>79</v>
      </c>
      <c r="C5" s="63">
        <v>2002</v>
      </c>
      <c r="D5" s="43" t="s">
        <v>34</v>
      </c>
      <c r="E5" s="96">
        <v>85</v>
      </c>
      <c r="F5" s="102">
        <v>90</v>
      </c>
      <c r="G5" s="64">
        <v>-93</v>
      </c>
      <c r="H5" s="46">
        <f t="shared" ref="H5:H12" si="0">IF(MAX(E5:G5)&lt;0,0,MAX(E5:G5))</f>
        <v>90</v>
      </c>
      <c r="I5" s="96">
        <v>115</v>
      </c>
      <c r="J5" s="45">
        <v>-120</v>
      </c>
      <c r="K5" s="64">
        <v>-120</v>
      </c>
      <c r="L5" s="46">
        <f t="shared" ref="L5:L12" si="1">IF(MAX(I5:K5)&lt;0,0,MAX(I5:K5))</f>
        <v>115</v>
      </c>
      <c r="M5" s="65">
        <f t="shared" ref="M5:M12" si="2">SUM(H5,L5)</f>
        <v>205</v>
      </c>
      <c r="N5" s="66">
        <f>IF(ISNUMBER(A5), (IF(175.508&lt; A5,M5, TRUNC(10^(0.75194503*((LOG((A5/175.508)/LOG(10))*(LOG((A5/175.508)/LOG(10)))))),4)*M5)), 0)</f>
        <v>229.74350000000001</v>
      </c>
      <c r="O5" s="80">
        <f>RANK(M5,M5:M12)</f>
        <v>6</v>
      </c>
    </row>
    <row r="6" spans="1:15" ht="14.4">
      <c r="A6" s="67">
        <v>98.8</v>
      </c>
      <c r="B6" s="49" t="s">
        <v>42</v>
      </c>
      <c r="C6" s="68">
        <v>1964</v>
      </c>
      <c r="D6" s="50" t="s">
        <v>15</v>
      </c>
      <c r="E6" s="83">
        <v>60</v>
      </c>
      <c r="F6" s="84">
        <v>65</v>
      </c>
      <c r="G6" s="83">
        <v>68</v>
      </c>
      <c r="H6" s="53">
        <f t="shared" si="0"/>
        <v>68</v>
      </c>
      <c r="I6" s="83">
        <v>80</v>
      </c>
      <c r="J6" s="84">
        <v>85</v>
      </c>
      <c r="K6" s="69">
        <v>-90</v>
      </c>
      <c r="L6" s="53">
        <f t="shared" si="1"/>
        <v>85</v>
      </c>
      <c r="M6" s="70">
        <f t="shared" si="2"/>
        <v>153</v>
      </c>
      <c r="N6" s="71">
        <f t="shared" ref="N6:N12" si="3">IF(ISNUMBER(A6), (IF(175.508&lt; A6,M6, TRUNC(10^(0.75194503*((LOG((A6/175.508)/LOG(10))*(LOG((A6/175.508)/LOG(10)))))),4)*M6)), 0)</f>
        <v>170.41139999999999</v>
      </c>
      <c r="O6" s="81">
        <f>RANK(M6,M5:M12)</f>
        <v>8</v>
      </c>
    </row>
    <row r="7" spans="1:15" ht="14.4">
      <c r="A7" s="67">
        <v>101.1</v>
      </c>
      <c r="B7" s="49" t="s">
        <v>44</v>
      </c>
      <c r="C7" s="68">
        <v>1991</v>
      </c>
      <c r="D7" s="50" t="s">
        <v>45</v>
      </c>
      <c r="E7" s="69">
        <v>-115</v>
      </c>
      <c r="F7" s="84">
        <v>115</v>
      </c>
      <c r="G7" s="83">
        <v>120</v>
      </c>
      <c r="H7" s="53">
        <f t="shared" si="0"/>
        <v>120</v>
      </c>
      <c r="I7" s="83">
        <v>138</v>
      </c>
      <c r="J7" s="84">
        <v>145</v>
      </c>
      <c r="K7" s="83">
        <v>151</v>
      </c>
      <c r="L7" s="53">
        <f t="shared" si="1"/>
        <v>151</v>
      </c>
      <c r="M7" s="70">
        <f t="shared" si="2"/>
        <v>271</v>
      </c>
      <c r="N7" s="71">
        <f t="shared" si="3"/>
        <v>299.29239999999999</v>
      </c>
      <c r="O7" s="81">
        <f>RANK(M7,M5:M12)</f>
        <v>1</v>
      </c>
    </row>
    <row r="8" spans="1:15" ht="14.4">
      <c r="A8" s="67">
        <v>96.1</v>
      </c>
      <c r="B8" s="49" t="s">
        <v>46</v>
      </c>
      <c r="C8" s="68">
        <v>1990</v>
      </c>
      <c r="D8" s="50" t="s">
        <v>15</v>
      </c>
      <c r="E8" s="69">
        <v>-94</v>
      </c>
      <c r="F8" s="84">
        <v>94</v>
      </c>
      <c r="G8" s="69">
        <v>-98</v>
      </c>
      <c r="H8" s="53">
        <f t="shared" si="0"/>
        <v>94</v>
      </c>
      <c r="I8" s="83">
        <v>120</v>
      </c>
      <c r="J8" s="84">
        <v>125</v>
      </c>
      <c r="K8" s="83">
        <v>130</v>
      </c>
      <c r="L8" s="53">
        <f t="shared" si="1"/>
        <v>130</v>
      </c>
      <c r="M8" s="70">
        <f t="shared" si="2"/>
        <v>224</v>
      </c>
      <c r="N8" s="71">
        <f t="shared" si="3"/>
        <v>252.15679999999998</v>
      </c>
      <c r="O8" s="81">
        <f>RANK(M8,M5:M12)</f>
        <v>4</v>
      </c>
    </row>
    <row r="9" spans="1:15" ht="14.4">
      <c r="A9" s="67">
        <v>103.1</v>
      </c>
      <c r="B9" s="49" t="s">
        <v>48</v>
      </c>
      <c r="C9" s="68">
        <v>2003</v>
      </c>
      <c r="D9" s="50" t="s">
        <v>35</v>
      </c>
      <c r="E9" s="83">
        <v>90</v>
      </c>
      <c r="F9" s="84">
        <v>97</v>
      </c>
      <c r="G9" s="83">
        <v>100</v>
      </c>
      <c r="H9" s="53">
        <f t="shared" si="0"/>
        <v>100</v>
      </c>
      <c r="I9" s="83">
        <v>115</v>
      </c>
      <c r="J9" s="52">
        <v>-122</v>
      </c>
      <c r="K9" s="69">
        <v>-122</v>
      </c>
      <c r="L9" s="53">
        <f t="shared" si="1"/>
        <v>115</v>
      </c>
      <c r="M9" s="70">
        <f t="shared" si="2"/>
        <v>215</v>
      </c>
      <c r="N9" s="71">
        <f t="shared" si="3"/>
        <v>235.81200000000001</v>
      </c>
      <c r="O9" s="81">
        <f>RANK(M9,M5:M12)</f>
        <v>5</v>
      </c>
    </row>
    <row r="10" spans="1:15" ht="14.4">
      <c r="A10" s="67">
        <v>95.2</v>
      </c>
      <c r="B10" s="49" t="s">
        <v>50</v>
      </c>
      <c r="C10" s="68">
        <v>1994</v>
      </c>
      <c r="D10" s="50" t="s">
        <v>51</v>
      </c>
      <c r="E10" s="83">
        <v>88</v>
      </c>
      <c r="F10" s="84">
        <v>92</v>
      </c>
      <c r="G10" s="83">
        <v>96</v>
      </c>
      <c r="H10" s="53">
        <f t="shared" si="0"/>
        <v>96</v>
      </c>
      <c r="I10" s="69">
        <v>-100</v>
      </c>
      <c r="J10" s="84">
        <v>100</v>
      </c>
      <c r="K10" s="69">
        <v>-110</v>
      </c>
      <c r="L10" s="53">
        <f t="shared" si="1"/>
        <v>100</v>
      </c>
      <c r="M10" s="70">
        <f t="shared" si="2"/>
        <v>196</v>
      </c>
      <c r="N10" s="71">
        <f t="shared" si="3"/>
        <v>221.46039999999999</v>
      </c>
      <c r="O10" s="81">
        <f>RANK(M10,M5:M12)</f>
        <v>7</v>
      </c>
    </row>
    <row r="11" spans="1:15" ht="14.4">
      <c r="A11" s="67">
        <v>102.2</v>
      </c>
      <c r="B11" s="49" t="s">
        <v>56</v>
      </c>
      <c r="C11" s="68">
        <v>1996</v>
      </c>
      <c r="D11" s="50" t="s">
        <v>34</v>
      </c>
      <c r="E11" s="69">
        <v>-115</v>
      </c>
      <c r="F11" s="84">
        <v>115</v>
      </c>
      <c r="G11" s="83">
        <v>120</v>
      </c>
      <c r="H11" s="53">
        <f t="shared" si="0"/>
        <v>120</v>
      </c>
      <c r="I11" s="83">
        <v>145</v>
      </c>
      <c r="J11" s="84">
        <v>150</v>
      </c>
      <c r="K11" s="69">
        <v>-153</v>
      </c>
      <c r="L11" s="53">
        <f t="shared" si="1"/>
        <v>150</v>
      </c>
      <c r="M11" s="70">
        <f t="shared" si="2"/>
        <v>270</v>
      </c>
      <c r="N11" s="71">
        <f t="shared" si="3"/>
        <v>297.05400000000003</v>
      </c>
      <c r="O11" s="81">
        <f>RANK(M11,M5:M12)</f>
        <v>2</v>
      </c>
    </row>
    <row r="12" spans="1:15" ht="15" thickBot="1">
      <c r="A12" s="72">
        <v>95.5</v>
      </c>
      <c r="B12" s="56" t="s">
        <v>72</v>
      </c>
      <c r="C12" s="73">
        <v>1983</v>
      </c>
      <c r="D12" s="57" t="s">
        <v>15</v>
      </c>
      <c r="E12" s="85">
        <v>95</v>
      </c>
      <c r="F12" s="59">
        <v>-99</v>
      </c>
      <c r="G12" s="85">
        <v>100</v>
      </c>
      <c r="H12" s="60">
        <f t="shared" si="0"/>
        <v>100</v>
      </c>
      <c r="I12" s="85">
        <v>130</v>
      </c>
      <c r="J12" s="86">
        <v>135</v>
      </c>
      <c r="K12" s="85">
        <v>140</v>
      </c>
      <c r="L12" s="60">
        <f t="shared" si="1"/>
        <v>140</v>
      </c>
      <c r="M12" s="75">
        <f t="shared" si="2"/>
        <v>240</v>
      </c>
      <c r="N12" s="76">
        <f t="shared" si="3"/>
        <v>270.84000000000003</v>
      </c>
      <c r="O12" s="82">
        <f>RANK(M12,M5:M12)</f>
        <v>3</v>
      </c>
    </row>
    <row r="13" spans="1:15">
      <c r="A13" s="12"/>
      <c r="B13" s="13"/>
      <c r="C13" s="14"/>
      <c r="D13" s="14"/>
      <c r="E13" s="15"/>
      <c r="F13" s="15"/>
      <c r="G13" s="15"/>
      <c r="H13" s="16"/>
      <c r="I13" s="15"/>
      <c r="J13" s="15"/>
      <c r="K13" s="19"/>
      <c r="L13" s="16"/>
      <c r="M13" s="16"/>
      <c r="N13" s="17"/>
    </row>
    <row r="14" spans="1:15" ht="13.8" thickBot="1">
      <c r="A14" s="18" t="s">
        <v>24</v>
      </c>
    </row>
    <row r="15" spans="1:15" ht="13.8" thickBot="1">
      <c r="A15" s="33" t="s">
        <v>1</v>
      </c>
      <c r="B15" s="34" t="s">
        <v>2</v>
      </c>
      <c r="C15" s="35" t="s">
        <v>14</v>
      </c>
      <c r="D15" s="36" t="s">
        <v>3</v>
      </c>
      <c r="E15" s="37" t="s">
        <v>4</v>
      </c>
      <c r="F15" s="38"/>
      <c r="G15" s="38"/>
      <c r="H15" s="39"/>
      <c r="I15" s="37" t="s">
        <v>5</v>
      </c>
      <c r="J15" s="38"/>
      <c r="K15" s="38"/>
      <c r="L15" s="39"/>
      <c r="M15" s="105" t="s">
        <v>6</v>
      </c>
      <c r="N15" s="107" t="s">
        <v>7</v>
      </c>
      <c r="O15" s="109" t="s">
        <v>16</v>
      </c>
    </row>
    <row r="16" spans="1:15" ht="13.8" thickBot="1">
      <c r="A16" s="40"/>
      <c r="B16" s="21"/>
      <c r="C16" s="22" t="s">
        <v>8</v>
      </c>
      <c r="D16" s="21"/>
      <c r="E16" s="23" t="s">
        <v>9</v>
      </c>
      <c r="F16" s="24" t="s">
        <v>10</v>
      </c>
      <c r="G16" s="25" t="s">
        <v>11</v>
      </c>
      <c r="H16" s="24" t="s">
        <v>12</v>
      </c>
      <c r="I16" s="25" t="s">
        <v>9</v>
      </c>
      <c r="J16" s="24" t="s">
        <v>10</v>
      </c>
      <c r="K16" s="25" t="s">
        <v>11</v>
      </c>
      <c r="L16" s="24" t="s">
        <v>12</v>
      </c>
      <c r="M16" s="106"/>
      <c r="N16" s="108"/>
      <c r="O16" s="110"/>
    </row>
    <row r="17" spans="1:15" ht="14.4">
      <c r="A17" s="62">
        <v>107.3</v>
      </c>
      <c r="B17" s="42" t="s">
        <v>37</v>
      </c>
      <c r="C17" s="63">
        <v>2000</v>
      </c>
      <c r="D17" s="43" t="s">
        <v>15</v>
      </c>
      <c r="E17" s="96">
        <v>55</v>
      </c>
      <c r="F17" s="102">
        <v>60</v>
      </c>
      <c r="G17" s="96">
        <v>65</v>
      </c>
      <c r="H17" s="46">
        <f t="shared" ref="H17:H21" si="4">IF(MAX(E17:G17)&lt;0,0,MAX(E17:G17))</f>
        <v>65</v>
      </c>
      <c r="I17" s="96">
        <v>75</v>
      </c>
      <c r="J17" s="102">
        <v>80</v>
      </c>
      <c r="K17" s="96">
        <v>85</v>
      </c>
      <c r="L17" s="46">
        <f t="shared" ref="L17:L21" si="5">IF(MAX(I17:K17)&lt;0,0,MAX(I17:K17))</f>
        <v>85</v>
      </c>
      <c r="M17" s="65">
        <f t="shared" ref="M17:M21" si="6">SUM(H17,L17)</f>
        <v>150</v>
      </c>
      <c r="N17" s="66">
        <f>IF(ISNUMBER(A17), (IF(175.508&lt; A17,M17, TRUNC(10^(0.75194503*((LOG((A17/175.508)/LOG(10))*(LOG((A17/175.508)/LOG(10)))))),4)*M17)), 0)</f>
        <v>162.33000000000001</v>
      </c>
      <c r="O17" s="80">
        <f>RANK(M17,M17:M21)</f>
        <v>5</v>
      </c>
    </row>
    <row r="18" spans="1:15" ht="14.4">
      <c r="A18" s="67">
        <v>106.5</v>
      </c>
      <c r="B18" s="49" t="s">
        <v>47</v>
      </c>
      <c r="C18" s="68">
        <v>1974</v>
      </c>
      <c r="D18" s="50" t="s">
        <v>35</v>
      </c>
      <c r="E18" s="83">
        <v>120</v>
      </c>
      <c r="F18" s="84">
        <v>130</v>
      </c>
      <c r="G18" s="83">
        <v>136</v>
      </c>
      <c r="H18" s="53">
        <f t="shared" si="4"/>
        <v>136</v>
      </c>
      <c r="I18" s="83">
        <v>150</v>
      </c>
      <c r="J18" s="84">
        <v>158</v>
      </c>
      <c r="K18" s="83">
        <v>164</v>
      </c>
      <c r="L18" s="53">
        <f t="shared" si="5"/>
        <v>164</v>
      </c>
      <c r="M18" s="70">
        <f t="shared" si="6"/>
        <v>300</v>
      </c>
      <c r="N18" s="71">
        <f t="shared" ref="N18:N21" si="7">IF(ISNUMBER(A18), (IF(175.508&lt; A18,M18, TRUNC(10^(0.75194503*((LOG((A18/175.508)/LOG(10))*(LOG((A18/175.508)/LOG(10)))))),4)*M18)), 0)</f>
        <v>325.46999999999997</v>
      </c>
      <c r="O18" s="81">
        <f>RANK(M18,M17:M21)</f>
        <v>1</v>
      </c>
    </row>
    <row r="19" spans="1:15" ht="14.4">
      <c r="A19" s="67">
        <v>127.7</v>
      </c>
      <c r="B19" s="49" t="s">
        <v>49</v>
      </c>
      <c r="C19" s="68">
        <v>1996</v>
      </c>
      <c r="D19" s="50" t="s">
        <v>35</v>
      </c>
      <c r="E19" s="83">
        <v>-110</v>
      </c>
      <c r="F19" s="84">
        <v>110</v>
      </c>
      <c r="G19" s="69">
        <v>-120</v>
      </c>
      <c r="H19" s="53">
        <f t="shared" si="4"/>
        <v>110</v>
      </c>
      <c r="I19" s="69">
        <v>-140</v>
      </c>
      <c r="J19" s="84">
        <v>140</v>
      </c>
      <c r="K19" s="104" t="s">
        <v>78</v>
      </c>
      <c r="L19" s="53">
        <f t="shared" si="5"/>
        <v>140</v>
      </c>
      <c r="M19" s="70">
        <f t="shared" si="6"/>
        <v>250</v>
      </c>
      <c r="N19" s="71">
        <f t="shared" si="7"/>
        <v>258.375</v>
      </c>
      <c r="O19" s="81">
        <f>RANK(M19,M17:M21)</f>
        <v>2</v>
      </c>
    </row>
    <row r="20" spans="1:15" ht="14.4">
      <c r="A20" s="67">
        <v>105.9</v>
      </c>
      <c r="B20" s="49" t="s">
        <v>53</v>
      </c>
      <c r="C20" s="68">
        <v>1971</v>
      </c>
      <c r="D20" s="50" t="s">
        <v>54</v>
      </c>
      <c r="E20" s="83">
        <v>80</v>
      </c>
      <c r="F20" s="84">
        <v>90</v>
      </c>
      <c r="G20" s="83">
        <v>100</v>
      </c>
      <c r="H20" s="53">
        <f t="shared" si="4"/>
        <v>100</v>
      </c>
      <c r="I20" s="83">
        <v>110</v>
      </c>
      <c r="J20" s="84">
        <v>115</v>
      </c>
      <c r="K20" s="83">
        <v>120</v>
      </c>
      <c r="L20" s="53">
        <f t="shared" si="5"/>
        <v>120</v>
      </c>
      <c r="M20" s="70">
        <f t="shared" si="6"/>
        <v>220</v>
      </c>
      <c r="N20" s="71">
        <f t="shared" si="7"/>
        <v>239.11799999999999</v>
      </c>
      <c r="O20" s="81">
        <f>RANK(M20,M17:M21)</f>
        <v>4</v>
      </c>
    </row>
    <row r="21" spans="1:15" ht="15" thickBot="1">
      <c r="A21" s="72">
        <v>105.7</v>
      </c>
      <c r="B21" s="56" t="s">
        <v>55</v>
      </c>
      <c r="C21" s="73">
        <v>1971</v>
      </c>
      <c r="D21" s="57" t="s">
        <v>34</v>
      </c>
      <c r="E21" s="85">
        <v>95</v>
      </c>
      <c r="F21" s="86">
        <v>100</v>
      </c>
      <c r="G21" s="85">
        <v>105</v>
      </c>
      <c r="H21" s="60">
        <f t="shared" si="4"/>
        <v>105</v>
      </c>
      <c r="I21" s="85">
        <v>125</v>
      </c>
      <c r="J21" s="59">
        <v>-130</v>
      </c>
      <c r="K21" s="85">
        <v>130</v>
      </c>
      <c r="L21" s="60">
        <f t="shared" si="5"/>
        <v>130</v>
      </c>
      <c r="M21" s="75">
        <f t="shared" si="6"/>
        <v>235</v>
      </c>
      <c r="N21" s="76">
        <f t="shared" si="7"/>
        <v>255.56249999999997</v>
      </c>
      <c r="O21" s="82">
        <f>RANK(M21,M17:M21)</f>
        <v>3</v>
      </c>
    </row>
    <row r="23" spans="1:15">
      <c r="A23" s="8" t="s">
        <v>26</v>
      </c>
    </row>
    <row r="24" spans="1:15">
      <c r="A24" s="8" t="s">
        <v>27</v>
      </c>
    </row>
    <row r="25" spans="1:15">
      <c r="A25" s="8" t="s">
        <v>28</v>
      </c>
    </row>
  </sheetData>
  <mergeCells count="6">
    <mergeCell ref="M3:M4"/>
    <mergeCell ref="N3:N4"/>
    <mergeCell ref="O3:O4"/>
    <mergeCell ref="M15:M16"/>
    <mergeCell ref="N15:N16"/>
    <mergeCell ref="O15:O16"/>
  </mergeCells>
  <conditionalFormatting sqref="E1:G1 I1:K1 E5:G13 I5:K13 E17:G21 I17:K21">
    <cfRule type="cellIs" dxfId="5" priority="7" stopIfTrue="1" operator="lessThan">
      <formula>0</formula>
    </cfRule>
    <cfRule type="cellIs" dxfId="4" priority="8" stopIfTrue="1" operator="lessThan">
      <formula>0</formula>
    </cfRule>
  </conditionalFormatting>
  <conditionalFormatting sqref="E29:G29 I29:K29">
    <cfRule type="cellIs" dxfId="3" priority="1" stopIfTrue="1" operator="lessThan">
      <formula>0</formula>
    </cfRule>
    <cfRule type="cellIs" dxfId="2" priority="2" stopIfTrue="1" operator="lessThan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0"/>
  <sheetViews>
    <sheetView tabSelected="1" workbookViewId="0">
      <selection activeCell="J38" sqref="J38"/>
    </sheetView>
  </sheetViews>
  <sheetFormatPr defaultRowHeight="13.2"/>
  <cols>
    <col min="1" max="1" width="12.77734375" customWidth="1"/>
    <col min="3" max="3" width="17.33203125" customWidth="1"/>
    <col min="4" max="4" width="8.33203125" customWidth="1"/>
    <col min="5" max="5" width="32.109375" customWidth="1"/>
    <col min="16" max="16" width="13.6640625" customWidth="1"/>
    <col min="17" max="17" width="9.5546875" customWidth="1"/>
  </cols>
  <sheetData>
    <row r="1" spans="1:17">
      <c r="B1" s="111" t="s">
        <v>29</v>
      </c>
      <c r="C1" s="111"/>
      <c r="D1" s="112" t="s">
        <v>0</v>
      </c>
      <c r="E1" s="112"/>
      <c r="F1" s="112"/>
      <c r="G1" s="112"/>
      <c r="H1" s="112"/>
      <c r="I1" s="112"/>
      <c r="J1" s="112"/>
      <c r="K1" s="112"/>
      <c r="L1" s="112"/>
      <c r="M1" s="113" t="s">
        <v>13</v>
      </c>
      <c r="N1" s="113"/>
      <c r="O1" s="113"/>
      <c r="P1" s="1" t="s">
        <v>15</v>
      </c>
    </row>
    <row r="2" spans="1:17" ht="13.8" thickBot="1">
      <c r="P2" s="1"/>
    </row>
    <row r="3" spans="1:17" ht="13.8" thickBot="1">
      <c r="A3" s="109" t="s">
        <v>31</v>
      </c>
      <c r="B3" s="33" t="s">
        <v>1</v>
      </c>
      <c r="C3" s="34" t="s">
        <v>2</v>
      </c>
      <c r="D3" s="35" t="s">
        <v>14</v>
      </c>
      <c r="E3" s="36" t="s">
        <v>3</v>
      </c>
      <c r="F3" s="37" t="s">
        <v>4</v>
      </c>
      <c r="G3" s="38"/>
      <c r="H3" s="38"/>
      <c r="I3" s="39"/>
      <c r="J3" s="37" t="s">
        <v>5</v>
      </c>
      <c r="K3" s="38"/>
      <c r="L3" s="38"/>
      <c r="M3" s="39"/>
      <c r="N3" s="105" t="s">
        <v>7</v>
      </c>
      <c r="O3" s="114" t="s">
        <v>6</v>
      </c>
      <c r="P3" s="120" t="s">
        <v>30</v>
      </c>
      <c r="Q3" s="115" t="s">
        <v>16</v>
      </c>
    </row>
    <row r="4" spans="1:17" ht="13.8" thickBot="1">
      <c r="A4" s="110"/>
      <c r="B4" s="40"/>
      <c r="C4" s="21"/>
      <c r="D4" s="22" t="s">
        <v>8</v>
      </c>
      <c r="E4" s="21"/>
      <c r="F4" s="23" t="s">
        <v>9</v>
      </c>
      <c r="G4" s="24" t="s">
        <v>10</v>
      </c>
      <c r="H4" s="25" t="s">
        <v>11</v>
      </c>
      <c r="I4" s="24" t="s">
        <v>12</v>
      </c>
      <c r="J4" s="25" t="s">
        <v>9</v>
      </c>
      <c r="K4" s="24" t="s">
        <v>10</v>
      </c>
      <c r="L4" s="25" t="s">
        <v>11</v>
      </c>
      <c r="M4" s="24" t="s">
        <v>12</v>
      </c>
      <c r="N4" s="106"/>
      <c r="O4" s="108"/>
      <c r="P4" s="121"/>
      <c r="Q4" s="116"/>
    </row>
    <row r="5" spans="1:17" ht="14.4">
      <c r="A5" s="122" t="s">
        <v>75</v>
      </c>
      <c r="B5" s="41">
        <v>96.1</v>
      </c>
      <c r="C5" s="42" t="s">
        <v>46</v>
      </c>
      <c r="D5" s="43">
        <v>1990</v>
      </c>
      <c r="E5" s="44" t="s">
        <v>15</v>
      </c>
      <c r="F5" s="102">
        <v>-94</v>
      </c>
      <c r="G5" s="102">
        <v>94</v>
      </c>
      <c r="H5" s="102">
        <v>-98</v>
      </c>
      <c r="I5" s="46">
        <f t="shared" ref="I5" si="0">IF(MAX(F5:H5)&lt;0,0,MAX(F5:H5))</f>
        <v>94</v>
      </c>
      <c r="J5" s="102">
        <v>120</v>
      </c>
      <c r="K5" s="102">
        <v>125</v>
      </c>
      <c r="L5" s="102">
        <v>130</v>
      </c>
      <c r="M5" s="46">
        <f t="shared" ref="M5" si="1">IF(MAX(J5:L5)&lt;0,0,MAX(J5:L5))</f>
        <v>130</v>
      </c>
      <c r="N5" s="47">
        <f>IF(ISNUMBER(B5), (IF(175.508 &lt;B5,O5, TRUNC(10^(0.75194503*((LOG((B5/175.508)/LOG(10))*(LOG((B5/175.508)/LOG(10)))))),4)*O5)), 0)</f>
        <v>252.15679999999998</v>
      </c>
      <c r="O5" s="46">
        <f>SUM(I5,M5)</f>
        <v>224</v>
      </c>
      <c r="P5" s="117">
        <f>SUM(O5:O8)</f>
        <v>824</v>
      </c>
      <c r="Q5" s="117">
        <f>RANK(P5,$P$5:$P$38)</f>
        <v>4</v>
      </c>
    </row>
    <row r="6" spans="1:17" ht="14.4">
      <c r="A6" s="123"/>
      <c r="B6" s="48">
        <v>95.5</v>
      </c>
      <c r="C6" s="49" t="s">
        <v>72</v>
      </c>
      <c r="D6" s="50">
        <v>1983</v>
      </c>
      <c r="E6" s="51" t="s">
        <v>15</v>
      </c>
      <c r="F6" s="84">
        <v>95</v>
      </c>
      <c r="G6" s="84">
        <v>-99</v>
      </c>
      <c r="H6" s="84">
        <v>100</v>
      </c>
      <c r="I6" s="53">
        <f t="shared" ref="I6" si="2">IF(MAX(F6:H6)&lt;0,0,MAX(F6:H6))</f>
        <v>100</v>
      </c>
      <c r="J6" s="84">
        <v>130</v>
      </c>
      <c r="K6" s="84">
        <v>135</v>
      </c>
      <c r="L6" s="84">
        <v>140</v>
      </c>
      <c r="M6" s="53">
        <f t="shared" ref="M6:M11" si="3">IF(MAX(J6:L6)&lt;0,0,MAX(J6:L6))</f>
        <v>140</v>
      </c>
      <c r="N6" s="54">
        <f t="shared" ref="N6:N8" si="4">IF(ISNUMBER(B6), (IF(175.508 &lt;B6,O6, TRUNC(10^(0.75194503*((LOG((B6/175.508)/LOG(10))*(LOG((B6/175.508)/LOG(10)))))),4)*O6)), 0)</f>
        <v>270.84000000000003</v>
      </c>
      <c r="O6" s="53">
        <f t="shared" ref="O6:O8" si="5">SUM(I6,M6)</f>
        <v>240</v>
      </c>
      <c r="P6" s="118"/>
      <c r="Q6" s="118"/>
    </row>
    <row r="7" spans="1:17" ht="14.4">
      <c r="A7" s="123"/>
      <c r="B7" s="48">
        <v>74.900000000000006</v>
      </c>
      <c r="C7" s="49" t="s">
        <v>43</v>
      </c>
      <c r="D7" s="50">
        <v>1999</v>
      </c>
      <c r="E7" s="51" t="s">
        <v>15</v>
      </c>
      <c r="F7" s="84">
        <v>-80</v>
      </c>
      <c r="G7" s="84">
        <v>80</v>
      </c>
      <c r="H7" s="84">
        <v>-86</v>
      </c>
      <c r="I7" s="53">
        <f t="shared" ref="I7:I12" si="6">IF(MAX(F7:H7)&lt;0,0,MAX(F7:H7))</f>
        <v>80</v>
      </c>
      <c r="J7" s="84">
        <v>105</v>
      </c>
      <c r="K7" s="84">
        <v>110</v>
      </c>
      <c r="L7" s="129">
        <v>-114</v>
      </c>
      <c r="M7" s="53">
        <f t="shared" si="3"/>
        <v>110</v>
      </c>
      <c r="N7" s="54">
        <f t="shared" si="4"/>
        <v>240.74899999999997</v>
      </c>
      <c r="O7" s="53">
        <f t="shared" si="5"/>
        <v>190</v>
      </c>
      <c r="P7" s="118"/>
      <c r="Q7" s="118"/>
    </row>
    <row r="8" spans="1:17" ht="15" thickBot="1">
      <c r="A8" s="124"/>
      <c r="B8" s="55">
        <v>82.2</v>
      </c>
      <c r="C8" s="56" t="s">
        <v>39</v>
      </c>
      <c r="D8" s="57">
        <v>1993</v>
      </c>
      <c r="E8" s="58" t="s">
        <v>15</v>
      </c>
      <c r="F8" s="86">
        <v>70</v>
      </c>
      <c r="G8" s="86">
        <v>75</v>
      </c>
      <c r="H8" s="86">
        <v>-77</v>
      </c>
      <c r="I8" s="60">
        <f t="shared" si="6"/>
        <v>75</v>
      </c>
      <c r="J8" s="86">
        <v>90</v>
      </c>
      <c r="K8" s="86">
        <v>95</v>
      </c>
      <c r="L8" s="130">
        <v>-100</v>
      </c>
      <c r="M8" s="60">
        <f t="shared" si="3"/>
        <v>95</v>
      </c>
      <c r="N8" s="61">
        <f t="shared" si="4"/>
        <v>205.13900000000001</v>
      </c>
      <c r="O8" s="60">
        <f t="shared" si="5"/>
        <v>170</v>
      </c>
      <c r="P8" s="119"/>
      <c r="Q8" s="119"/>
    </row>
    <row r="9" spans="1:17" ht="13.2" hidden="1" customHeight="1">
      <c r="B9" s="26"/>
      <c r="C9" s="27"/>
      <c r="D9" s="28"/>
      <c r="E9" s="32"/>
      <c r="F9" s="125"/>
      <c r="G9" s="126"/>
      <c r="H9" s="125"/>
      <c r="I9" s="29">
        <f t="shared" si="6"/>
        <v>0</v>
      </c>
      <c r="J9" s="125"/>
      <c r="K9" s="126"/>
      <c r="L9" s="131"/>
      <c r="M9" s="29">
        <f t="shared" si="3"/>
        <v>0</v>
      </c>
      <c r="N9" s="30">
        <f t="shared" ref="N9:N10" si="7">SUM(I9,M9)</f>
        <v>0</v>
      </c>
      <c r="O9" s="31">
        <f t="shared" ref="O9:O10" si="8">IF(ISNUMBER(B9), (IF(174.393&lt; B9,N9, TRUNC(10^(0.794358141*((LOG((B9/174.393)/LOG(10))*(LOG((B9/174.393)/LOG(10)))))),4)*N9)), 0)</f>
        <v>0</v>
      </c>
    </row>
    <row r="10" spans="1:17" ht="13.8" hidden="1" customHeight="1" thickBot="1">
      <c r="B10" s="4"/>
      <c r="C10" s="2"/>
      <c r="D10" s="3"/>
      <c r="E10" s="9"/>
      <c r="F10" s="127"/>
      <c r="G10" s="128"/>
      <c r="H10" s="127"/>
      <c r="I10" s="6">
        <f t="shared" si="6"/>
        <v>0</v>
      </c>
      <c r="J10" s="127"/>
      <c r="K10" s="128"/>
      <c r="L10" s="132"/>
      <c r="M10" s="6">
        <f t="shared" si="3"/>
        <v>0</v>
      </c>
      <c r="N10" s="7">
        <f t="shared" si="7"/>
        <v>0</v>
      </c>
      <c r="O10" s="5">
        <f t="shared" si="8"/>
        <v>0</v>
      </c>
    </row>
    <row r="11" spans="1:17" ht="13.2" customHeight="1">
      <c r="A11" s="122" t="s">
        <v>80</v>
      </c>
      <c r="B11" s="41">
        <v>98.8</v>
      </c>
      <c r="C11" s="42" t="s">
        <v>42</v>
      </c>
      <c r="D11" s="43">
        <v>1964</v>
      </c>
      <c r="E11" s="44" t="s">
        <v>15</v>
      </c>
      <c r="F11" s="102">
        <v>60</v>
      </c>
      <c r="G11" s="102">
        <v>65</v>
      </c>
      <c r="H11" s="102">
        <v>68</v>
      </c>
      <c r="I11" s="46">
        <f t="shared" si="6"/>
        <v>68</v>
      </c>
      <c r="J11" s="102">
        <v>80</v>
      </c>
      <c r="K11" s="102">
        <v>85</v>
      </c>
      <c r="L11" s="102">
        <v>-90</v>
      </c>
      <c r="M11" s="46">
        <f t="shared" si="3"/>
        <v>85</v>
      </c>
      <c r="N11" s="47">
        <f>IF(ISNUMBER(B11), (IF(175.508 &lt;B11,O11, TRUNC(10^(0.75194503*((LOG((B11/175.508)/LOG(10))*(LOG((B11/175.508)/LOG(10)))))),4)*O11)), 0)</f>
        <v>170.41139999999999</v>
      </c>
      <c r="O11" s="46">
        <f>SUM(I11,M11)</f>
        <v>153</v>
      </c>
      <c r="P11" s="117">
        <f>SUM(O11:O14)</f>
        <v>594</v>
      </c>
      <c r="Q11" s="117">
        <f>RANK(P11,$P$5:$P$38)</f>
        <v>7</v>
      </c>
    </row>
    <row r="12" spans="1:17" ht="13.2" customHeight="1">
      <c r="A12" s="123"/>
      <c r="B12" s="48">
        <v>85.7</v>
      </c>
      <c r="C12" s="49" t="s">
        <v>86</v>
      </c>
      <c r="D12" s="50">
        <v>1996</v>
      </c>
      <c r="E12" s="51" t="s">
        <v>15</v>
      </c>
      <c r="F12" s="84">
        <v>-52</v>
      </c>
      <c r="G12" s="84">
        <v>52</v>
      </c>
      <c r="H12" s="84">
        <v>56</v>
      </c>
      <c r="I12" s="53">
        <f t="shared" si="6"/>
        <v>56</v>
      </c>
      <c r="J12" s="84">
        <v>70</v>
      </c>
      <c r="K12" s="84">
        <v>75</v>
      </c>
      <c r="L12" s="84">
        <v>77</v>
      </c>
      <c r="M12" s="53">
        <f t="shared" ref="M12:M38" si="9">IF(MAX(J12:L12)&lt;0,0,MAX(J12:L12))</f>
        <v>77</v>
      </c>
      <c r="N12" s="54">
        <f t="shared" ref="N12:N14" si="10">IF(ISNUMBER(B12), (IF(175.508 &lt;B12,O12, TRUNC(10^(0.75194503*((LOG((B12/175.508)/LOG(10))*(LOG((B12/175.508)/LOG(10)))))),4)*O12)), 0)</f>
        <v>157.29910000000001</v>
      </c>
      <c r="O12" s="53">
        <f t="shared" ref="O12:O14" si="11">SUM(I12,M12)</f>
        <v>133</v>
      </c>
      <c r="P12" s="118"/>
      <c r="Q12" s="118"/>
    </row>
    <row r="13" spans="1:17" ht="13.2" customHeight="1">
      <c r="A13" s="123"/>
      <c r="B13" s="48">
        <v>73.900000000000006</v>
      </c>
      <c r="C13" s="49" t="s">
        <v>65</v>
      </c>
      <c r="D13" s="50">
        <v>2002</v>
      </c>
      <c r="E13" s="51" t="s">
        <v>15</v>
      </c>
      <c r="F13" s="84">
        <v>-62</v>
      </c>
      <c r="G13" s="84">
        <v>62</v>
      </c>
      <c r="H13" s="84">
        <v>-68</v>
      </c>
      <c r="I13" s="53">
        <f t="shared" ref="I13:I38" si="12">IF(MAX(F13:H13)&lt;0,0,MAX(F13:H13))</f>
        <v>62</v>
      </c>
      <c r="J13" s="84">
        <v>90</v>
      </c>
      <c r="K13" s="84">
        <v>96</v>
      </c>
      <c r="L13" s="129">
        <v>-101</v>
      </c>
      <c r="M13" s="53">
        <f t="shared" si="9"/>
        <v>96</v>
      </c>
      <c r="N13" s="54">
        <f t="shared" si="10"/>
        <v>201.71859999999998</v>
      </c>
      <c r="O13" s="53">
        <f t="shared" si="11"/>
        <v>158</v>
      </c>
      <c r="P13" s="118"/>
      <c r="Q13" s="118"/>
    </row>
    <row r="14" spans="1:17" ht="13.8" customHeight="1" thickBot="1">
      <c r="A14" s="124"/>
      <c r="B14" s="55">
        <v>107.3</v>
      </c>
      <c r="C14" s="56" t="s">
        <v>37</v>
      </c>
      <c r="D14" s="57">
        <v>2000</v>
      </c>
      <c r="E14" s="58" t="s">
        <v>15</v>
      </c>
      <c r="F14" s="86">
        <v>55</v>
      </c>
      <c r="G14" s="86">
        <v>60</v>
      </c>
      <c r="H14" s="86">
        <v>65</v>
      </c>
      <c r="I14" s="60">
        <f t="shared" si="12"/>
        <v>65</v>
      </c>
      <c r="J14" s="86">
        <v>75</v>
      </c>
      <c r="K14" s="86">
        <v>80</v>
      </c>
      <c r="L14" s="130">
        <v>85</v>
      </c>
      <c r="M14" s="60">
        <f t="shared" si="9"/>
        <v>85</v>
      </c>
      <c r="N14" s="61">
        <f t="shared" si="10"/>
        <v>162.33000000000001</v>
      </c>
      <c r="O14" s="60">
        <f t="shared" si="11"/>
        <v>150</v>
      </c>
      <c r="P14" s="119"/>
      <c r="Q14" s="119"/>
    </row>
    <row r="15" spans="1:17" ht="13.2" customHeight="1">
      <c r="A15" s="122" t="s">
        <v>84</v>
      </c>
      <c r="B15" s="41">
        <v>60.3</v>
      </c>
      <c r="C15" s="42" t="s">
        <v>52</v>
      </c>
      <c r="D15" s="43">
        <v>1950</v>
      </c>
      <c r="E15" s="44" t="s">
        <v>57</v>
      </c>
      <c r="F15" s="102">
        <v>31</v>
      </c>
      <c r="G15" s="102">
        <v>-33</v>
      </c>
      <c r="H15" s="102">
        <v>33</v>
      </c>
      <c r="I15" s="46">
        <f t="shared" si="12"/>
        <v>33</v>
      </c>
      <c r="J15" s="102">
        <v>45</v>
      </c>
      <c r="K15" s="102">
        <v>47</v>
      </c>
      <c r="L15" s="102">
        <v>50</v>
      </c>
      <c r="M15" s="46">
        <f t="shared" si="9"/>
        <v>50</v>
      </c>
      <c r="N15" s="47">
        <f>IF(ISNUMBER(B15), (IF(175.508 &lt;B15,O15, TRUNC(10^(0.75194503*((LOG((B15/175.508)/LOG(10))*(LOG((B15/175.508)/LOG(10)))))),4)*O15)), 0)</f>
        <v>120.4828</v>
      </c>
      <c r="O15" s="46">
        <f>SUM(I15,M15)</f>
        <v>83</v>
      </c>
      <c r="P15" s="117">
        <f>SUM(O15:O18)</f>
        <v>539</v>
      </c>
      <c r="Q15" s="117">
        <f>RANK(P15,$P$5:$P$38)</f>
        <v>8</v>
      </c>
    </row>
    <row r="16" spans="1:17" ht="13.2" customHeight="1">
      <c r="A16" s="123"/>
      <c r="B16" s="48">
        <v>69</v>
      </c>
      <c r="C16" s="49" t="s">
        <v>64</v>
      </c>
      <c r="D16" s="50">
        <v>2002</v>
      </c>
      <c r="E16" s="51" t="s">
        <v>15</v>
      </c>
      <c r="F16" s="84">
        <v>50</v>
      </c>
      <c r="G16" s="84">
        <v>55</v>
      </c>
      <c r="H16" s="84">
        <v>63</v>
      </c>
      <c r="I16" s="53">
        <f t="shared" si="12"/>
        <v>63</v>
      </c>
      <c r="J16" s="84">
        <v>65</v>
      </c>
      <c r="K16" s="84">
        <v>68</v>
      </c>
      <c r="L16" s="84">
        <v>71</v>
      </c>
      <c r="M16" s="53">
        <f t="shared" si="9"/>
        <v>71</v>
      </c>
      <c r="N16" s="54">
        <f t="shared" ref="N16:N18" si="13">IF(ISNUMBER(B16), (IF(175.508 &lt;B16,O16, TRUNC(10^(0.75194503*((LOG((B16/175.508)/LOG(10))*(LOG((B16/175.508)/LOG(10)))))),4)*O16)), 0)</f>
        <v>178.11279999999999</v>
      </c>
      <c r="O16" s="53">
        <f t="shared" ref="O16:O18" si="14">SUM(I16,M16)</f>
        <v>134</v>
      </c>
      <c r="P16" s="118"/>
      <c r="Q16" s="118"/>
    </row>
    <row r="17" spans="1:17" ht="13.2" customHeight="1">
      <c r="A17" s="123"/>
      <c r="B17" s="48">
        <v>56.1</v>
      </c>
      <c r="C17" s="49" t="s">
        <v>70</v>
      </c>
      <c r="D17" s="50">
        <v>2001</v>
      </c>
      <c r="E17" s="51" t="s">
        <v>15</v>
      </c>
      <c r="F17" s="84">
        <v>-33</v>
      </c>
      <c r="G17" s="84">
        <v>33</v>
      </c>
      <c r="H17" s="84">
        <v>-35</v>
      </c>
      <c r="I17" s="53">
        <f t="shared" si="12"/>
        <v>33</v>
      </c>
      <c r="J17" s="84">
        <v>46</v>
      </c>
      <c r="K17" s="84">
        <v>48</v>
      </c>
      <c r="L17" s="129">
        <v>51</v>
      </c>
      <c r="M17" s="53">
        <f t="shared" si="9"/>
        <v>51</v>
      </c>
      <c r="N17" s="54">
        <f t="shared" si="13"/>
        <v>128.46120000000002</v>
      </c>
      <c r="O17" s="53">
        <f t="shared" si="14"/>
        <v>84</v>
      </c>
      <c r="P17" s="118"/>
      <c r="Q17" s="118"/>
    </row>
    <row r="18" spans="1:17" ht="13.8" customHeight="1" thickBot="1">
      <c r="A18" s="124"/>
      <c r="B18" s="55">
        <v>86.5</v>
      </c>
      <c r="C18" s="56" t="s">
        <v>68</v>
      </c>
      <c r="D18" s="57">
        <v>1994</v>
      </c>
      <c r="E18" s="58" t="s">
        <v>69</v>
      </c>
      <c r="F18" s="86">
        <v>100</v>
      </c>
      <c r="G18" s="86">
        <v>-105</v>
      </c>
      <c r="H18" s="86">
        <v>-110</v>
      </c>
      <c r="I18" s="60">
        <f t="shared" si="12"/>
        <v>100</v>
      </c>
      <c r="J18" s="86">
        <v>130</v>
      </c>
      <c r="K18" s="86">
        <v>138</v>
      </c>
      <c r="L18" s="130">
        <v>-142</v>
      </c>
      <c r="M18" s="60">
        <f t="shared" si="9"/>
        <v>138</v>
      </c>
      <c r="N18" s="61">
        <f t="shared" si="13"/>
        <v>280.2688</v>
      </c>
      <c r="O18" s="60">
        <f t="shared" si="14"/>
        <v>238</v>
      </c>
      <c r="P18" s="119"/>
      <c r="Q18" s="119"/>
    </row>
    <row r="19" spans="1:17" ht="13.2" customHeight="1">
      <c r="A19" s="122" t="s">
        <v>81</v>
      </c>
      <c r="B19" s="41">
        <v>106.5</v>
      </c>
      <c r="C19" s="42" t="s">
        <v>47</v>
      </c>
      <c r="D19" s="43">
        <v>1974</v>
      </c>
      <c r="E19" s="44" t="s">
        <v>35</v>
      </c>
      <c r="F19" s="102">
        <v>120</v>
      </c>
      <c r="G19" s="102">
        <v>130</v>
      </c>
      <c r="H19" s="102">
        <v>136</v>
      </c>
      <c r="I19" s="46">
        <f t="shared" si="12"/>
        <v>136</v>
      </c>
      <c r="J19" s="102">
        <v>150</v>
      </c>
      <c r="K19" s="102">
        <v>158</v>
      </c>
      <c r="L19" s="102">
        <v>164</v>
      </c>
      <c r="M19" s="46">
        <f t="shared" si="9"/>
        <v>164</v>
      </c>
      <c r="N19" s="47">
        <f>IF(ISNUMBER(B19), (IF(175.508 &lt;B19,O19, TRUNC(10^(0.75194503*((LOG((B19/175.508)/LOG(10))*(LOG((B19/175.508)/LOG(10)))))),4)*O19)), 0)</f>
        <v>325.46999999999997</v>
      </c>
      <c r="O19" s="46">
        <f>SUM(I19,M19)</f>
        <v>300</v>
      </c>
      <c r="P19" s="117">
        <f>SUM(O19:O22)</f>
        <v>1013</v>
      </c>
      <c r="Q19" s="117">
        <f>RANK(P19,$P$5:$P$38)</f>
        <v>2</v>
      </c>
    </row>
    <row r="20" spans="1:17" ht="13.2" customHeight="1">
      <c r="A20" s="123"/>
      <c r="B20" s="48">
        <v>103.1</v>
      </c>
      <c r="C20" s="49" t="s">
        <v>48</v>
      </c>
      <c r="D20" s="50">
        <v>2003</v>
      </c>
      <c r="E20" s="51" t="s">
        <v>35</v>
      </c>
      <c r="F20" s="84">
        <v>90</v>
      </c>
      <c r="G20" s="84">
        <v>97</v>
      </c>
      <c r="H20" s="84">
        <v>100</v>
      </c>
      <c r="I20" s="53">
        <f t="shared" si="12"/>
        <v>100</v>
      </c>
      <c r="J20" s="84">
        <v>115</v>
      </c>
      <c r="K20" s="84">
        <v>-122</v>
      </c>
      <c r="L20" s="84">
        <v>-122</v>
      </c>
      <c r="M20" s="53">
        <f t="shared" si="9"/>
        <v>115</v>
      </c>
      <c r="N20" s="54">
        <f t="shared" ref="N20:N22" si="15">IF(ISNUMBER(B20), (IF(175.508 &lt;B20,O20, TRUNC(10^(0.75194503*((LOG((B20/175.508)/LOG(10))*(LOG((B20/175.508)/LOG(10)))))),4)*O20)), 0)</f>
        <v>235.81200000000001</v>
      </c>
      <c r="O20" s="53">
        <f t="shared" ref="O20:O22" si="16">SUM(I20,M20)</f>
        <v>215</v>
      </c>
      <c r="P20" s="118"/>
      <c r="Q20" s="118"/>
    </row>
    <row r="21" spans="1:17" ht="13.2" customHeight="1">
      <c r="A21" s="123"/>
      <c r="B21" s="48">
        <v>127.7</v>
      </c>
      <c r="C21" s="49" t="s">
        <v>49</v>
      </c>
      <c r="D21" s="50">
        <v>1996</v>
      </c>
      <c r="E21" s="51" t="s">
        <v>35</v>
      </c>
      <c r="F21" s="84">
        <v>-110</v>
      </c>
      <c r="G21" s="84">
        <v>110</v>
      </c>
      <c r="H21" s="84">
        <v>-120</v>
      </c>
      <c r="I21" s="53">
        <f t="shared" si="12"/>
        <v>110</v>
      </c>
      <c r="J21" s="84">
        <v>-140</v>
      </c>
      <c r="K21" s="84">
        <v>140</v>
      </c>
      <c r="L21" s="104" t="s">
        <v>78</v>
      </c>
      <c r="M21" s="53">
        <f t="shared" si="9"/>
        <v>140</v>
      </c>
      <c r="N21" s="54">
        <f t="shared" si="15"/>
        <v>258.375</v>
      </c>
      <c r="O21" s="53">
        <f t="shared" si="16"/>
        <v>250</v>
      </c>
      <c r="P21" s="118"/>
      <c r="Q21" s="118"/>
    </row>
    <row r="22" spans="1:17" ht="13.8" customHeight="1" thickBot="1">
      <c r="A22" s="124"/>
      <c r="B22" s="55">
        <v>76.900000000000006</v>
      </c>
      <c r="C22" s="56" t="s">
        <v>32</v>
      </c>
      <c r="D22" s="57">
        <v>1998</v>
      </c>
      <c r="E22" s="58" t="s">
        <v>35</v>
      </c>
      <c r="F22" s="86">
        <v>105</v>
      </c>
      <c r="G22" s="86">
        <v>112</v>
      </c>
      <c r="H22" s="86">
        <v>116</v>
      </c>
      <c r="I22" s="60">
        <f t="shared" si="12"/>
        <v>116</v>
      </c>
      <c r="J22" s="86">
        <v>132</v>
      </c>
      <c r="K22" s="86">
        <v>-141</v>
      </c>
      <c r="L22" s="130">
        <v>-141</v>
      </c>
      <c r="M22" s="60">
        <f t="shared" si="9"/>
        <v>132</v>
      </c>
      <c r="N22" s="61">
        <f t="shared" si="15"/>
        <v>309.75200000000001</v>
      </c>
      <c r="O22" s="60">
        <f t="shared" si="16"/>
        <v>248</v>
      </c>
      <c r="P22" s="119"/>
      <c r="Q22" s="119"/>
    </row>
    <row r="23" spans="1:17" ht="13.2" customHeight="1">
      <c r="A23" s="122" t="s">
        <v>82</v>
      </c>
      <c r="B23" s="41">
        <v>55</v>
      </c>
      <c r="C23" s="42" t="s">
        <v>33</v>
      </c>
      <c r="D23" s="43">
        <v>2000</v>
      </c>
      <c r="E23" s="44" t="s">
        <v>34</v>
      </c>
      <c r="F23" s="102">
        <v>60</v>
      </c>
      <c r="G23" s="102">
        <v>65</v>
      </c>
      <c r="H23" s="102">
        <v>67</v>
      </c>
      <c r="I23" s="46">
        <f t="shared" si="12"/>
        <v>67</v>
      </c>
      <c r="J23" s="102">
        <v>80</v>
      </c>
      <c r="K23" s="102">
        <v>85</v>
      </c>
      <c r="L23" s="102">
        <v>87</v>
      </c>
      <c r="M23" s="46">
        <f t="shared" si="9"/>
        <v>87</v>
      </c>
      <c r="N23" s="47">
        <f>IF(ISNUMBER(B23), (IF(175.508 &lt;B23,O23, TRUNC(10^(0.75194503*((LOG((B23/175.508)/LOG(10))*(LOG((B23/175.508)/LOG(10)))))),4)*O23)), 0)</f>
        <v>239.03880000000001</v>
      </c>
      <c r="O23" s="46">
        <f>SUM(I23,M23)</f>
        <v>154</v>
      </c>
      <c r="P23" s="117">
        <f>SUM(O23:O26)</f>
        <v>864</v>
      </c>
      <c r="Q23" s="117">
        <f>RANK(P23,$P$5:$P$38)</f>
        <v>3</v>
      </c>
    </row>
    <row r="24" spans="1:17" ht="13.2" customHeight="1">
      <c r="A24" s="123"/>
      <c r="B24" s="48">
        <v>97.2</v>
      </c>
      <c r="C24" s="49" t="s">
        <v>79</v>
      </c>
      <c r="D24" s="50">
        <v>2002</v>
      </c>
      <c r="E24" s="51" t="s">
        <v>34</v>
      </c>
      <c r="F24" s="84">
        <v>85</v>
      </c>
      <c r="G24" s="84">
        <v>90</v>
      </c>
      <c r="H24" s="84">
        <v>-93</v>
      </c>
      <c r="I24" s="53">
        <f t="shared" si="12"/>
        <v>90</v>
      </c>
      <c r="J24" s="84">
        <v>115</v>
      </c>
      <c r="K24" s="84">
        <v>-120</v>
      </c>
      <c r="L24" s="84">
        <v>-120</v>
      </c>
      <c r="M24" s="53">
        <f t="shared" si="9"/>
        <v>115</v>
      </c>
      <c r="N24" s="54">
        <f t="shared" ref="N24:N26" si="17">IF(ISNUMBER(B24), (IF(175.508 &lt;B24,O24, TRUNC(10^(0.75194503*((LOG((B24/175.508)/LOG(10))*(LOG((B24/175.508)/LOG(10)))))),4)*O24)), 0)</f>
        <v>229.74350000000001</v>
      </c>
      <c r="O24" s="53">
        <f t="shared" ref="O24:O26" si="18">SUM(I24,M24)</f>
        <v>205</v>
      </c>
      <c r="P24" s="118"/>
      <c r="Q24" s="118"/>
    </row>
    <row r="25" spans="1:17" ht="13.2" customHeight="1">
      <c r="A25" s="123"/>
      <c r="B25" s="48">
        <v>105.7</v>
      </c>
      <c r="C25" s="49" t="s">
        <v>55</v>
      </c>
      <c r="D25" s="50">
        <v>1971</v>
      </c>
      <c r="E25" s="51" t="s">
        <v>34</v>
      </c>
      <c r="F25" s="84">
        <v>95</v>
      </c>
      <c r="G25" s="84">
        <v>100</v>
      </c>
      <c r="H25" s="84">
        <v>105</v>
      </c>
      <c r="I25" s="53">
        <f t="shared" si="12"/>
        <v>105</v>
      </c>
      <c r="J25" s="84">
        <v>125</v>
      </c>
      <c r="K25" s="84">
        <v>-130</v>
      </c>
      <c r="L25" s="129">
        <v>130</v>
      </c>
      <c r="M25" s="53">
        <f t="shared" si="9"/>
        <v>130</v>
      </c>
      <c r="N25" s="54">
        <f t="shared" si="17"/>
        <v>255.56249999999997</v>
      </c>
      <c r="O25" s="53">
        <f t="shared" si="18"/>
        <v>235</v>
      </c>
      <c r="P25" s="118"/>
      <c r="Q25" s="118"/>
    </row>
    <row r="26" spans="1:17" ht="13.8" customHeight="1" thickBot="1">
      <c r="A26" s="124"/>
      <c r="B26" s="55">
        <v>102.2</v>
      </c>
      <c r="C26" s="56" t="s">
        <v>56</v>
      </c>
      <c r="D26" s="57">
        <v>1996</v>
      </c>
      <c r="E26" s="58" t="s">
        <v>34</v>
      </c>
      <c r="F26" s="86">
        <v>-115</v>
      </c>
      <c r="G26" s="86">
        <v>115</v>
      </c>
      <c r="H26" s="86">
        <v>120</v>
      </c>
      <c r="I26" s="60">
        <f t="shared" si="12"/>
        <v>120</v>
      </c>
      <c r="J26" s="86">
        <v>145</v>
      </c>
      <c r="K26" s="86">
        <v>150</v>
      </c>
      <c r="L26" s="130">
        <v>-153</v>
      </c>
      <c r="M26" s="60">
        <f t="shared" si="9"/>
        <v>150</v>
      </c>
      <c r="N26" s="61">
        <f t="shared" si="17"/>
        <v>297.05400000000003</v>
      </c>
      <c r="O26" s="60">
        <f t="shared" si="18"/>
        <v>270</v>
      </c>
      <c r="P26" s="119"/>
      <c r="Q26" s="119"/>
    </row>
    <row r="27" spans="1:17" ht="13.2" customHeight="1">
      <c r="A27" s="122" t="s">
        <v>83</v>
      </c>
      <c r="B27" s="41">
        <v>87.7</v>
      </c>
      <c r="C27" s="42" t="s">
        <v>66</v>
      </c>
      <c r="D27" s="43">
        <v>1983</v>
      </c>
      <c r="E27" s="44" t="s">
        <v>67</v>
      </c>
      <c r="F27" s="102">
        <v>100</v>
      </c>
      <c r="G27" s="102">
        <v>110</v>
      </c>
      <c r="H27" s="102">
        <v>115</v>
      </c>
      <c r="I27" s="46">
        <f t="shared" si="12"/>
        <v>115</v>
      </c>
      <c r="J27" s="102">
        <v>135</v>
      </c>
      <c r="K27" s="102">
        <v>140</v>
      </c>
      <c r="L27" s="102">
        <v>-150</v>
      </c>
      <c r="M27" s="46">
        <f t="shared" si="9"/>
        <v>140</v>
      </c>
      <c r="N27" s="47">
        <f>IF(ISNUMBER(B27), (IF(175.508 &lt;B27,O27, TRUNC(10^(0.75194503*((LOG((B27/175.508)/LOG(10))*(LOG((B27/175.508)/LOG(10)))))),4)*O27)), 0)</f>
        <v>298.40099999999995</v>
      </c>
      <c r="O27" s="46">
        <f>SUM(I27,M27)</f>
        <v>255</v>
      </c>
      <c r="P27" s="117">
        <f>SUM(O27:O30)</f>
        <v>801</v>
      </c>
      <c r="Q27" s="117">
        <f>RANK(P27,$P$5:$P$38)</f>
        <v>5</v>
      </c>
    </row>
    <row r="28" spans="1:17" ht="13.2" customHeight="1">
      <c r="A28" s="123"/>
      <c r="B28" s="48">
        <v>95.2</v>
      </c>
      <c r="C28" s="49" t="s">
        <v>50</v>
      </c>
      <c r="D28" s="50">
        <v>1994</v>
      </c>
      <c r="E28" s="51" t="s">
        <v>51</v>
      </c>
      <c r="F28" s="84">
        <v>88</v>
      </c>
      <c r="G28" s="84">
        <v>92</v>
      </c>
      <c r="H28" s="84">
        <v>96</v>
      </c>
      <c r="I28" s="53">
        <f t="shared" si="12"/>
        <v>96</v>
      </c>
      <c r="J28" s="84">
        <v>-100</v>
      </c>
      <c r="K28" s="84">
        <v>100</v>
      </c>
      <c r="L28" s="84">
        <v>-110</v>
      </c>
      <c r="M28" s="53">
        <f t="shared" si="9"/>
        <v>100</v>
      </c>
      <c r="N28" s="54">
        <f t="shared" ref="N28:N30" si="19">IF(ISNUMBER(B28), (IF(175.508 &lt;B28,O28, TRUNC(10^(0.75194503*((LOG((B28/175.508)/LOG(10))*(LOG((B28/175.508)/LOG(10)))))),4)*O28)), 0)</f>
        <v>221.46039999999999</v>
      </c>
      <c r="O28" s="53">
        <f t="shared" ref="O28:O30" si="20">SUM(I28,M28)</f>
        <v>196</v>
      </c>
      <c r="P28" s="118"/>
      <c r="Q28" s="118"/>
    </row>
    <row r="29" spans="1:17" ht="13.2" customHeight="1">
      <c r="A29" s="123"/>
      <c r="B29" s="48">
        <v>105.9</v>
      </c>
      <c r="C29" s="49" t="s">
        <v>53</v>
      </c>
      <c r="D29" s="50">
        <v>1971</v>
      </c>
      <c r="E29" s="51" t="s">
        <v>54</v>
      </c>
      <c r="F29" s="84">
        <v>80</v>
      </c>
      <c r="G29" s="84">
        <v>90</v>
      </c>
      <c r="H29" s="84">
        <v>100</v>
      </c>
      <c r="I29" s="53">
        <f t="shared" si="12"/>
        <v>100</v>
      </c>
      <c r="J29" s="84">
        <v>110</v>
      </c>
      <c r="K29" s="84">
        <v>115</v>
      </c>
      <c r="L29" s="129">
        <v>120</v>
      </c>
      <c r="M29" s="53">
        <f t="shared" si="9"/>
        <v>120</v>
      </c>
      <c r="N29" s="54">
        <f t="shared" si="19"/>
        <v>239.11799999999999</v>
      </c>
      <c r="O29" s="53">
        <f t="shared" si="20"/>
        <v>220</v>
      </c>
      <c r="P29" s="118"/>
      <c r="Q29" s="118"/>
    </row>
    <row r="30" spans="1:17" ht="13.8" customHeight="1" thickBot="1">
      <c r="A30" s="124"/>
      <c r="B30" s="55">
        <v>88.3</v>
      </c>
      <c r="C30" s="56" t="s">
        <v>87</v>
      </c>
      <c r="D30" s="57">
        <v>1953</v>
      </c>
      <c r="E30" s="58" t="s">
        <v>67</v>
      </c>
      <c r="F30" s="86">
        <v>50</v>
      </c>
      <c r="G30" s="86">
        <v>55</v>
      </c>
      <c r="H30" s="86">
        <v>-57</v>
      </c>
      <c r="I30" s="60">
        <f t="shared" si="12"/>
        <v>55</v>
      </c>
      <c r="J30" s="86">
        <v>70</v>
      </c>
      <c r="K30" s="86">
        <v>75</v>
      </c>
      <c r="L30" s="130">
        <v>-80</v>
      </c>
      <c r="M30" s="60">
        <f t="shared" si="9"/>
        <v>75</v>
      </c>
      <c r="N30" s="61">
        <f t="shared" si="19"/>
        <v>151.65800000000002</v>
      </c>
      <c r="O30" s="60">
        <f t="shared" si="20"/>
        <v>130</v>
      </c>
      <c r="P30" s="119"/>
      <c r="Q30" s="119"/>
    </row>
    <row r="31" spans="1:17" ht="13.2" customHeight="1">
      <c r="A31" s="122" t="s">
        <v>57</v>
      </c>
      <c r="B31" s="41">
        <v>92.1</v>
      </c>
      <c r="C31" s="42" t="s">
        <v>58</v>
      </c>
      <c r="D31" s="43">
        <v>1994</v>
      </c>
      <c r="E31" s="44" t="s">
        <v>57</v>
      </c>
      <c r="F31" s="102">
        <v>90</v>
      </c>
      <c r="G31" s="102">
        <v>-100</v>
      </c>
      <c r="H31" s="102">
        <v>-105</v>
      </c>
      <c r="I31" s="46">
        <f t="shared" si="12"/>
        <v>90</v>
      </c>
      <c r="J31" s="102">
        <v>110</v>
      </c>
      <c r="K31" s="102">
        <v>120</v>
      </c>
      <c r="L31" s="102">
        <v>-125</v>
      </c>
      <c r="M31" s="46">
        <f t="shared" si="9"/>
        <v>120</v>
      </c>
      <c r="N31" s="47">
        <f>IF(ISNUMBER(B31), (IF(175.508 &lt;B31,O31, TRUNC(10^(0.75194503*((LOG((B31/175.508)/LOG(10))*(LOG((B31/175.508)/LOG(10)))))),4)*O31)), 0)</f>
        <v>240.53399999999999</v>
      </c>
      <c r="O31" s="46">
        <f>SUM(I31,M31)</f>
        <v>210</v>
      </c>
      <c r="P31" s="117">
        <f>SUM(O31:O34)</f>
        <v>749</v>
      </c>
      <c r="Q31" s="117">
        <f>RANK(P31,$P$5:$P$38)</f>
        <v>6</v>
      </c>
    </row>
    <row r="32" spans="1:17" ht="13.2" customHeight="1">
      <c r="A32" s="123"/>
      <c r="B32" s="48">
        <v>83.8</v>
      </c>
      <c r="C32" s="49" t="s">
        <v>59</v>
      </c>
      <c r="D32" s="50">
        <v>1994</v>
      </c>
      <c r="E32" s="51" t="s">
        <v>57</v>
      </c>
      <c r="F32" s="84">
        <v>90</v>
      </c>
      <c r="G32" s="84">
        <v>-97</v>
      </c>
      <c r="H32" s="84">
        <v>-100</v>
      </c>
      <c r="I32" s="53">
        <f t="shared" si="12"/>
        <v>90</v>
      </c>
      <c r="J32" s="84">
        <v>-120</v>
      </c>
      <c r="K32" s="84">
        <v>-125</v>
      </c>
      <c r="L32" s="84">
        <v>125</v>
      </c>
      <c r="M32" s="53">
        <f t="shared" si="9"/>
        <v>125</v>
      </c>
      <c r="N32" s="54">
        <f t="shared" ref="N32:N34" si="21">IF(ISNUMBER(B32), (IF(175.508 &lt;B32,O32, TRUNC(10^(0.75194503*((LOG((B32/175.508)/LOG(10))*(LOG((B32/175.508)/LOG(10)))))),4)*O32)), 0)</f>
        <v>256.98950000000002</v>
      </c>
      <c r="O32" s="53">
        <f t="shared" ref="O32:O34" si="22">SUM(I32,M32)</f>
        <v>215</v>
      </c>
      <c r="P32" s="118"/>
      <c r="Q32" s="118"/>
    </row>
    <row r="33" spans="1:17" ht="13.2" customHeight="1">
      <c r="A33" s="123"/>
      <c r="B33" s="48">
        <v>64.8</v>
      </c>
      <c r="C33" s="49" t="s">
        <v>40</v>
      </c>
      <c r="D33" s="50">
        <v>1948</v>
      </c>
      <c r="E33" s="51" t="s">
        <v>41</v>
      </c>
      <c r="F33" s="84">
        <v>-38</v>
      </c>
      <c r="G33" s="84">
        <v>-38</v>
      </c>
      <c r="H33" s="84">
        <v>-38</v>
      </c>
      <c r="I33" s="53">
        <f t="shared" si="12"/>
        <v>0</v>
      </c>
      <c r="J33" s="84">
        <v>47</v>
      </c>
      <c r="K33" s="84">
        <v>50</v>
      </c>
      <c r="L33" s="129">
        <v>52</v>
      </c>
      <c r="M33" s="53">
        <f t="shared" si="9"/>
        <v>52</v>
      </c>
      <c r="N33" s="54">
        <f t="shared" si="21"/>
        <v>71.910799999999995</v>
      </c>
      <c r="O33" s="53">
        <f t="shared" si="22"/>
        <v>52</v>
      </c>
      <c r="P33" s="118"/>
      <c r="Q33" s="118"/>
    </row>
    <row r="34" spans="1:17" ht="13.8" customHeight="1" thickBot="1">
      <c r="A34" s="124"/>
      <c r="B34" s="55">
        <v>88.5</v>
      </c>
      <c r="C34" s="56" t="s">
        <v>61</v>
      </c>
      <c r="D34" s="57">
        <v>1988</v>
      </c>
      <c r="E34" s="58" t="s">
        <v>57</v>
      </c>
      <c r="F34" s="86">
        <v>-120</v>
      </c>
      <c r="G34" s="86">
        <v>-122</v>
      </c>
      <c r="H34" s="86">
        <v>122</v>
      </c>
      <c r="I34" s="60">
        <f t="shared" si="12"/>
        <v>122</v>
      </c>
      <c r="J34" s="86">
        <v>-140</v>
      </c>
      <c r="K34" s="86">
        <v>140</v>
      </c>
      <c r="L34" s="130">
        <v>150</v>
      </c>
      <c r="M34" s="60">
        <f t="shared" si="9"/>
        <v>150</v>
      </c>
      <c r="N34" s="61">
        <f t="shared" si="21"/>
        <v>316.98879999999997</v>
      </c>
      <c r="O34" s="60">
        <f t="shared" si="22"/>
        <v>272</v>
      </c>
      <c r="P34" s="119"/>
      <c r="Q34" s="119"/>
    </row>
    <row r="35" spans="1:17" ht="13.2" customHeight="1">
      <c r="A35" s="122" t="s">
        <v>85</v>
      </c>
      <c r="B35" s="41">
        <v>101.1</v>
      </c>
      <c r="C35" s="42" t="s">
        <v>44</v>
      </c>
      <c r="D35" s="43">
        <v>1991</v>
      </c>
      <c r="E35" s="44" t="s">
        <v>45</v>
      </c>
      <c r="F35" s="102">
        <v>-115</v>
      </c>
      <c r="G35" s="102">
        <v>115</v>
      </c>
      <c r="H35" s="102">
        <v>120</v>
      </c>
      <c r="I35" s="46">
        <f t="shared" si="12"/>
        <v>120</v>
      </c>
      <c r="J35" s="102">
        <v>138</v>
      </c>
      <c r="K35" s="102">
        <v>145</v>
      </c>
      <c r="L35" s="102">
        <v>151</v>
      </c>
      <c r="M35" s="46">
        <f t="shared" si="9"/>
        <v>151</v>
      </c>
      <c r="N35" s="47">
        <f>IF(ISNUMBER(B35), (IF(175.508 &lt;B35,O35, TRUNC(10^(0.75194503*((LOG((B35/175.508)/LOG(10))*(LOG((B35/175.508)/LOG(10)))))),4)*O35)), 0)</f>
        <v>299.29239999999999</v>
      </c>
      <c r="O35" s="46">
        <f>SUM(I35,M35)</f>
        <v>271</v>
      </c>
      <c r="P35" s="117">
        <f>SUM(O35:O38)</f>
        <v>1018</v>
      </c>
      <c r="Q35" s="117">
        <f>RANK(P35,$P$5:$P$38)</f>
        <v>1</v>
      </c>
    </row>
    <row r="36" spans="1:17" ht="13.2" customHeight="1">
      <c r="A36" s="123"/>
      <c r="B36" s="48">
        <v>78.7</v>
      </c>
      <c r="C36" s="49" t="s">
        <v>73</v>
      </c>
      <c r="D36" s="50">
        <v>1985</v>
      </c>
      <c r="E36" s="51" t="s">
        <v>45</v>
      </c>
      <c r="F36" s="84">
        <v>100</v>
      </c>
      <c r="G36" s="84">
        <v>105</v>
      </c>
      <c r="H36" s="84">
        <v>-110</v>
      </c>
      <c r="I36" s="53">
        <f t="shared" si="12"/>
        <v>105</v>
      </c>
      <c r="J36" s="84">
        <v>130</v>
      </c>
      <c r="K36" s="84">
        <v>138</v>
      </c>
      <c r="L36" s="104" t="s">
        <v>78</v>
      </c>
      <c r="M36" s="53">
        <f t="shared" si="9"/>
        <v>138</v>
      </c>
      <c r="N36" s="54">
        <f t="shared" ref="N36:N38" si="23">IF(ISNUMBER(B36), (IF(175.508 &lt;B36,O36, TRUNC(10^(0.75194503*((LOG((B36/175.508)/LOG(10))*(LOG((B36/175.508)/LOG(10)))))),4)*O36)), 0)</f>
        <v>299.78910000000002</v>
      </c>
      <c r="O36" s="53">
        <f t="shared" ref="O36:O38" si="24">SUM(I36,M36)</f>
        <v>243</v>
      </c>
      <c r="P36" s="118"/>
      <c r="Q36" s="118"/>
    </row>
    <row r="37" spans="1:17" ht="13.2" customHeight="1">
      <c r="A37" s="123"/>
      <c r="B37" s="48">
        <v>86.7</v>
      </c>
      <c r="C37" s="49" t="s">
        <v>71</v>
      </c>
      <c r="D37" s="50">
        <v>1998</v>
      </c>
      <c r="E37" s="51" t="s">
        <v>45</v>
      </c>
      <c r="F37" s="84">
        <v>-100</v>
      </c>
      <c r="G37" s="84">
        <v>100</v>
      </c>
      <c r="H37" s="84">
        <v>-106</v>
      </c>
      <c r="I37" s="53">
        <f t="shared" si="12"/>
        <v>100</v>
      </c>
      <c r="J37" s="84">
        <v>130</v>
      </c>
      <c r="K37" s="84">
        <v>138</v>
      </c>
      <c r="L37" s="129">
        <v>142</v>
      </c>
      <c r="M37" s="53">
        <f t="shared" si="9"/>
        <v>142</v>
      </c>
      <c r="N37" s="54">
        <f t="shared" si="23"/>
        <v>284.66459999999995</v>
      </c>
      <c r="O37" s="53">
        <f t="shared" si="24"/>
        <v>242</v>
      </c>
      <c r="P37" s="118"/>
      <c r="Q37" s="118"/>
    </row>
    <row r="38" spans="1:17" ht="13.8" customHeight="1" thickBot="1">
      <c r="A38" s="124"/>
      <c r="B38" s="55">
        <v>74.2</v>
      </c>
      <c r="C38" s="56" t="s">
        <v>88</v>
      </c>
      <c r="D38" s="57">
        <v>1997</v>
      </c>
      <c r="E38" s="58" t="s">
        <v>74</v>
      </c>
      <c r="F38" s="86">
        <v>-115</v>
      </c>
      <c r="G38" s="86">
        <v>117</v>
      </c>
      <c r="H38" s="86">
        <v>-123</v>
      </c>
      <c r="I38" s="60">
        <f t="shared" si="12"/>
        <v>117</v>
      </c>
      <c r="J38" s="86">
        <v>140</v>
      </c>
      <c r="K38" s="86">
        <v>-145</v>
      </c>
      <c r="L38" s="130">
        <v>145</v>
      </c>
      <c r="M38" s="60">
        <f t="shared" si="9"/>
        <v>145</v>
      </c>
      <c r="N38" s="61">
        <f t="shared" si="23"/>
        <v>333.73560000000003</v>
      </c>
      <c r="O38" s="60">
        <f t="shared" si="24"/>
        <v>262</v>
      </c>
      <c r="P38" s="119"/>
      <c r="Q38" s="119"/>
    </row>
    <row r="40" spans="1:17">
      <c r="B40" t="s">
        <v>25</v>
      </c>
    </row>
  </sheetData>
  <mergeCells count="32">
    <mergeCell ref="A19:A22"/>
    <mergeCell ref="A23:A26"/>
    <mergeCell ref="A27:A30"/>
    <mergeCell ref="A31:A34"/>
    <mergeCell ref="A35:A38"/>
    <mergeCell ref="A3:A4"/>
    <mergeCell ref="A5:A8"/>
    <mergeCell ref="A11:A14"/>
    <mergeCell ref="A15:A18"/>
    <mergeCell ref="P27:P30"/>
    <mergeCell ref="P15:P18"/>
    <mergeCell ref="Q27:Q30"/>
    <mergeCell ref="P31:P34"/>
    <mergeCell ref="Q31:Q34"/>
    <mergeCell ref="P35:P38"/>
    <mergeCell ref="Q35:Q38"/>
    <mergeCell ref="Q15:Q18"/>
    <mergeCell ref="P19:P22"/>
    <mergeCell ref="Q19:Q22"/>
    <mergeCell ref="P23:P26"/>
    <mergeCell ref="Q23:Q26"/>
    <mergeCell ref="Q3:Q4"/>
    <mergeCell ref="P5:P8"/>
    <mergeCell ref="Q5:Q8"/>
    <mergeCell ref="P11:P14"/>
    <mergeCell ref="Q11:Q14"/>
    <mergeCell ref="P3:P4"/>
    <mergeCell ref="B1:C1"/>
    <mergeCell ref="D1:L1"/>
    <mergeCell ref="M1:O1"/>
    <mergeCell ref="N3:N4"/>
    <mergeCell ref="O3:O4"/>
  </mergeCells>
  <conditionalFormatting sqref="F5:H38 J5:L38">
    <cfRule type="cellIs" dxfId="1" priority="177" stopIfTrue="1" operator="lessThan">
      <formula>0</formula>
    </cfRule>
    <cfRule type="cellIs" dxfId="0" priority="178" stopIfTrue="1" operator="lessThan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Words>0</Words>
  <Characters>0</Characters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1. skupina</vt:lpstr>
      <vt:lpstr>2. skupina </vt:lpstr>
      <vt:lpstr>3. skupina </vt:lpstr>
      <vt:lpstr>Družstva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Dominika</dc:creator>
  <cp:lastModifiedBy>Lenovo</cp:lastModifiedBy>
  <cp:revision>0</cp:revision>
  <cp:lastPrinted>2010-10-07T17:35:50Z</cp:lastPrinted>
  <dcterms:created xsi:type="dcterms:W3CDTF">1601-01-01T00:00:00Z</dcterms:created>
  <dcterms:modified xsi:type="dcterms:W3CDTF">2018-12-09T14:00:55Z</dcterms:modified>
</cp:coreProperties>
</file>