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20" windowWidth="11280" windowHeight="6225"/>
  </bookViews>
  <sheets>
    <sheet name="Junioři" sheetId="1" r:id="rId1"/>
  </sheets>
  <calcPr calcId="125725"/>
</workbook>
</file>

<file path=xl/calcChain.xml><?xml version="1.0" encoding="utf-8"?>
<calcChain xmlns="http://schemas.openxmlformats.org/spreadsheetml/2006/main">
  <c r="G52" i="1"/>
  <c r="G53"/>
  <c r="G54"/>
  <c r="G55"/>
  <c r="G51"/>
  <c r="N11"/>
  <c r="N18"/>
  <c r="N25"/>
  <c r="N32"/>
  <c r="N39"/>
  <c r="L39"/>
  <c r="H39"/>
  <c r="L38"/>
  <c r="H38"/>
  <c r="L37"/>
  <c r="H37"/>
  <c r="L36"/>
  <c r="H36"/>
  <c r="L35"/>
  <c r="H35"/>
  <c r="L34"/>
  <c r="H34"/>
  <c r="H32"/>
  <c r="M32"/>
  <c r="L32"/>
  <c r="H31"/>
  <c r="L31"/>
  <c r="H30"/>
  <c r="L30"/>
  <c r="H29"/>
  <c r="L29"/>
  <c r="H28"/>
  <c r="L28"/>
  <c r="H27"/>
  <c r="L27"/>
  <c r="H25"/>
  <c r="M25" s="1"/>
  <c r="L25"/>
  <c r="H24"/>
  <c r="L24"/>
  <c r="H23"/>
  <c r="L23"/>
  <c r="H22"/>
  <c r="L22"/>
  <c r="H21"/>
  <c r="L21"/>
  <c r="H20"/>
  <c r="L20"/>
  <c r="H18"/>
  <c r="M18" s="1"/>
  <c r="L18"/>
  <c r="H17"/>
  <c r="L17"/>
  <c r="H16"/>
  <c r="L16"/>
  <c r="H15"/>
  <c r="L15"/>
  <c r="H14"/>
  <c r="L14"/>
  <c r="H13"/>
  <c r="L13"/>
  <c r="H10"/>
  <c r="L10"/>
  <c r="H9"/>
  <c r="L9"/>
  <c r="H11"/>
  <c r="L11"/>
  <c r="L8"/>
  <c r="H8"/>
  <c r="H6"/>
  <c r="L6"/>
  <c r="H7"/>
  <c r="L7"/>
  <c r="M39"/>
  <c r="M11"/>
  <c r="M35"/>
  <c r="N35"/>
  <c r="M34"/>
  <c r="N34"/>
  <c r="M22"/>
  <c r="N22" s="1"/>
  <c r="M23"/>
  <c r="N23" s="1"/>
  <c r="M24"/>
  <c r="N24" s="1"/>
  <c r="M8"/>
  <c r="N8" s="1"/>
  <c r="M10"/>
  <c r="N10" s="1"/>
  <c r="M17"/>
  <c r="N17" s="1"/>
  <c r="M30"/>
  <c r="N30"/>
  <c r="M31"/>
  <c r="N31"/>
  <c r="M37"/>
  <c r="N37"/>
  <c r="M38"/>
  <c r="N38"/>
  <c r="M9"/>
  <c r="N9"/>
  <c r="M16"/>
  <c r="N16"/>
  <c r="M21"/>
  <c r="N21"/>
  <c r="M20"/>
  <c r="N20"/>
  <c r="M6"/>
  <c r="N6"/>
  <c r="M36"/>
  <c r="N36"/>
  <c r="N40" s="1"/>
  <c r="F54" s="1"/>
  <c r="M29"/>
  <c r="N29"/>
  <c r="M7"/>
  <c r="N7"/>
  <c r="M13"/>
  <c r="N13"/>
  <c r="N19" s="1"/>
  <c r="F53" s="1"/>
  <c r="M27"/>
  <c r="N27"/>
  <c r="M14"/>
  <c r="N14"/>
  <c r="M15"/>
  <c r="N15"/>
  <c r="N12" l="1"/>
  <c r="F52" s="1"/>
  <c r="N26"/>
  <c r="F51" s="1"/>
  <c r="M28"/>
  <c r="N28" s="1"/>
  <c r="N33" s="1"/>
  <c r="F55" s="1"/>
</calcChain>
</file>

<file path=xl/sharedStrings.xml><?xml version="1.0" encoding="utf-8"?>
<sst xmlns="http://schemas.openxmlformats.org/spreadsheetml/2006/main" count="97" uniqueCount="53">
  <si>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</si>
  <si>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</si>
  <si>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</si>
  <si>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</si>
  <si>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</si>
  <si>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</si>
  <si>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</si>
  <si>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</si>
  <si>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</si>
  <si>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</si>
  <si>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</si>
  <si>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</si>
  <si>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</si>
  <si>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</si>
  <si>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Místo konání: Boskovice</t>
  </si>
  <si>
    <t>Liga juniorů - 2. kolo</t>
  </si>
  <si>
    <t>Termín: 6.4. 2019</t>
  </si>
  <si>
    <t>TJ Holešov "A"</t>
  </si>
  <si>
    <t>TJ Holešov "B"</t>
  </si>
  <si>
    <t>SOUZ Boskovice</t>
  </si>
  <si>
    <t>Sokol JS Zlín 5</t>
  </si>
  <si>
    <t>Sokol N. Hrozenkov</t>
  </si>
  <si>
    <t>Rozhodčí: Doležel Ladislav, Kužílek Oldřich, Vybíral Josef, Sekanina Zdeněk, Liška Michal</t>
  </si>
  <si>
    <t>Zapisovatel: Tomalová Ivana</t>
  </si>
  <si>
    <t>Technický rozhodčí: Ing. Kaláčová Jarmila</t>
  </si>
  <si>
    <t>Podškubka Tomáš</t>
  </si>
  <si>
    <t>Pompa Lukáš</t>
  </si>
  <si>
    <t>Rýc Albert</t>
  </si>
  <si>
    <t>Šesták Dominik</t>
  </si>
  <si>
    <t>Šikula Libor</t>
  </si>
  <si>
    <t>Komárek Dominik</t>
  </si>
  <si>
    <t>Blaha Roman</t>
  </si>
  <si>
    <t>Kolář Daniel</t>
  </si>
  <si>
    <t>Vogel Arnošt</t>
  </si>
  <si>
    <t>Vašíček Tomáš</t>
  </si>
  <si>
    <t>Větříšek Petr</t>
  </si>
  <si>
    <t>-</t>
  </si>
  <si>
    <t>Chorovský Alexandr</t>
  </si>
  <si>
    <t>Škarpa Václav</t>
  </si>
  <si>
    <t>Zapalač Jakub</t>
  </si>
  <si>
    <t>Koňařík Jakub</t>
  </si>
  <si>
    <t>Jančík Pavel</t>
  </si>
  <si>
    <t>Geršl Radek</t>
  </si>
  <si>
    <t>Dvořák Jan</t>
  </si>
  <si>
    <t>Novotný Martin</t>
  </si>
  <si>
    <t>Kořínek Vít</t>
  </si>
  <si>
    <t>Kolář Jan</t>
  </si>
  <si>
    <t>Vojtičko Petr</t>
  </si>
  <si>
    <t>Šrámek Felix</t>
  </si>
  <si>
    <t>Píšek Jakub</t>
  </si>
  <si>
    <t>1.kolo</t>
  </si>
  <si>
    <t>Body</t>
  </si>
  <si>
    <t>2.kolo</t>
  </si>
</sst>
</file>

<file path=xl/styles.xml><?xml version="1.0" encoding="utf-8"?>
<styleSheet xmlns="http://schemas.openxmlformats.org/spreadsheetml/2006/main">
  <numFmts count="1">
    <numFmt numFmtId="164" formatCode="0.0000"/>
  </numFmts>
  <fonts count="12">
    <font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charset val="238"/>
    </font>
    <font>
      <b/>
      <sz val="10"/>
      <color indexed="8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22"/>
      <color indexed="8"/>
      <name val="Arial"/>
      <family val="2"/>
      <charset val="238"/>
    </font>
    <font>
      <sz val="10"/>
      <name val="Arial"/>
      <family val="2"/>
      <charset val="238"/>
    </font>
    <font>
      <sz val="8.5"/>
      <name val="Arial"/>
      <family val="2"/>
      <charset val="238"/>
    </font>
    <font>
      <b/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hair">
        <color indexed="8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0"/>
      </left>
      <right style="thin">
        <color indexed="0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0"/>
      </bottom>
      <diagonal/>
    </border>
    <border>
      <left/>
      <right/>
      <top style="medium">
        <color indexed="8"/>
      </top>
      <bottom style="thin">
        <color indexed="0"/>
      </bottom>
      <diagonal/>
    </border>
    <border>
      <left/>
      <right style="medium">
        <color indexed="8"/>
      </right>
      <top style="medium">
        <color indexed="8"/>
      </top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2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1" fillId="0" borderId="12" xfId="0" quotePrefix="1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1" fontId="1" fillId="2" borderId="14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right"/>
    </xf>
    <xf numFmtId="0" fontId="6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Continuous"/>
    </xf>
    <xf numFmtId="0" fontId="5" fillId="2" borderId="19" xfId="0" applyFont="1" applyFill="1" applyBorder="1" applyAlignment="1">
      <alignment horizontal="centerContinuous"/>
    </xf>
    <xf numFmtId="0" fontId="5" fillId="2" borderId="20" xfId="0" applyFont="1" applyFill="1" applyBorder="1" applyAlignment="1">
      <alignment horizontal="centerContinuous"/>
    </xf>
    <xf numFmtId="0" fontId="4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164" fontId="10" fillId="0" borderId="0" xfId="0" applyNumberFormat="1" applyFont="1"/>
    <xf numFmtId="0" fontId="6" fillId="2" borderId="1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9" fillId="0" borderId="2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9" xfId="0" applyBorder="1" applyAlignment="1">
      <alignment horizontal="left"/>
    </xf>
    <xf numFmtId="0" fontId="9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8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1" fillId="0" borderId="8" xfId="0" quotePrefix="1" applyNumberFormat="1" applyFont="1" applyFill="1" applyBorder="1" applyAlignment="1">
      <alignment horizontal="center"/>
    </xf>
  </cellXfs>
  <cellStyles count="1">
    <cellStyle name="normální" xfId="0" builtinId="0"/>
  </cellStyles>
  <dxfs count="2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55"/>
  <sheetViews>
    <sheetView tabSelected="1" topLeftCell="A9" zoomScale="130" zoomScaleNormal="130" workbookViewId="0">
      <selection activeCell="P41" sqref="P41"/>
    </sheetView>
  </sheetViews>
  <sheetFormatPr defaultRowHeight="12.75"/>
  <cols>
    <col min="1" max="1" width="7.85546875" bestFit="1" customWidth="1"/>
    <col min="2" max="2" width="19.140625" customWidth="1"/>
    <col min="4" max="4" width="17.28515625" customWidth="1"/>
    <col min="5" max="5" width="7" customWidth="1"/>
    <col min="6" max="6" width="9.7109375" customWidth="1"/>
    <col min="7" max="7" width="7" customWidth="1"/>
    <col min="8" max="8" width="6.42578125" customWidth="1"/>
    <col min="9" max="11" width="7" customWidth="1"/>
    <col min="12" max="12" width="6.42578125" customWidth="1"/>
    <col min="13" max="13" width="8" customWidth="1"/>
    <col min="14" max="14" width="11.7109375" customWidth="1"/>
  </cols>
  <sheetData>
    <row r="1" spans="1:14" ht="27.75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5.75" customHeight="1">
      <c r="A2" s="57" t="s">
        <v>16</v>
      </c>
      <c r="B2" s="57"/>
      <c r="C2" s="59" t="s">
        <v>0</v>
      </c>
      <c r="D2" s="59"/>
      <c r="E2" s="59"/>
      <c r="F2" s="59"/>
      <c r="G2" s="59"/>
      <c r="H2" s="59"/>
      <c r="I2" s="59"/>
      <c r="J2" s="59"/>
      <c r="K2" s="59"/>
      <c r="L2" s="58" t="s">
        <v>14</v>
      </c>
      <c r="M2" s="58"/>
      <c r="N2" s="58"/>
    </row>
    <row r="3" spans="1:14" ht="9.75" customHeight="1" thickBot="1"/>
    <row r="4" spans="1:14" ht="13.5" thickBot="1">
      <c r="A4" s="43" t="s">
        <v>1</v>
      </c>
      <c r="B4" s="61" t="s">
        <v>2</v>
      </c>
      <c r="C4" s="32" t="s">
        <v>13</v>
      </c>
      <c r="D4" s="43" t="s">
        <v>3</v>
      </c>
      <c r="E4" s="33" t="s">
        <v>4</v>
      </c>
      <c r="F4" s="34"/>
      <c r="G4" s="34"/>
      <c r="H4" s="35"/>
      <c r="I4" s="33" t="s">
        <v>5</v>
      </c>
      <c r="J4" s="34"/>
      <c r="K4" s="34"/>
      <c r="L4" s="35"/>
      <c r="M4" s="43" t="s">
        <v>6</v>
      </c>
      <c r="N4" s="45" t="s">
        <v>7</v>
      </c>
    </row>
    <row r="5" spans="1:14" ht="13.5" thickBot="1">
      <c r="A5" s="60"/>
      <c r="B5" s="62"/>
      <c r="C5" s="36" t="s">
        <v>8</v>
      </c>
      <c r="D5" s="44"/>
      <c r="E5" s="37" t="s">
        <v>9</v>
      </c>
      <c r="F5" s="38" t="s">
        <v>10</v>
      </c>
      <c r="G5" s="39" t="s">
        <v>11</v>
      </c>
      <c r="H5" s="38" t="s">
        <v>12</v>
      </c>
      <c r="I5" s="39" t="s">
        <v>9</v>
      </c>
      <c r="J5" s="38" t="s">
        <v>10</v>
      </c>
      <c r="K5" s="39" t="s">
        <v>11</v>
      </c>
      <c r="L5" s="38" t="s">
        <v>12</v>
      </c>
      <c r="M5" s="44"/>
      <c r="N5" s="46"/>
    </row>
    <row r="6" spans="1:14">
      <c r="A6" s="5">
        <v>121.3</v>
      </c>
      <c r="B6" s="6" t="s">
        <v>25</v>
      </c>
      <c r="C6" s="7">
        <v>2003</v>
      </c>
      <c r="D6" s="8" t="s">
        <v>20</v>
      </c>
      <c r="E6" s="63">
        <v>94</v>
      </c>
      <c r="F6" s="64">
        <v>97</v>
      </c>
      <c r="G6" s="63">
        <v>-100</v>
      </c>
      <c r="H6" s="65">
        <f t="shared" ref="H6:H11" si="0">IF(MAX(E6:G6)&lt;0,0,MAX(E6:G6))</f>
        <v>97</v>
      </c>
      <c r="I6" s="63">
        <v>113</v>
      </c>
      <c r="J6" s="64">
        <v>-117</v>
      </c>
      <c r="K6" s="63">
        <v>117</v>
      </c>
      <c r="L6" s="10">
        <f t="shared" ref="L6:L11" si="1">IF(MAX(I6:K6)&lt;0,0,MAX(I6:K6))</f>
        <v>117</v>
      </c>
      <c r="M6" s="11">
        <f t="shared" ref="M6:M11" si="2">SUM(H6,L6)</f>
        <v>214</v>
      </c>
      <c r="N6" s="9">
        <f>IF(ISNUMBER(A6), (IF(175.508&lt; A6,M6, TRUNC(10^(0.75194503*((LOG((A6/175.508)/LOG(10))*(LOG((A6/175.508)/LOG(10)))))),4)*M6)), 0)</f>
        <v>223.73700000000002</v>
      </c>
    </row>
    <row r="7" spans="1:14">
      <c r="A7" s="3">
        <v>100.9</v>
      </c>
      <c r="B7" s="1" t="s">
        <v>26</v>
      </c>
      <c r="C7" s="2">
        <v>2003</v>
      </c>
      <c r="D7" s="4" t="s">
        <v>20</v>
      </c>
      <c r="E7" s="66">
        <v>65</v>
      </c>
      <c r="F7" s="67">
        <v>70</v>
      </c>
      <c r="G7" s="66">
        <v>72</v>
      </c>
      <c r="H7" s="68">
        <f t="shared" si="0"/>
        <v>72</v>
      </c>
      <c r="I7" s="66">
        <v>95</v>
      </c>
      <c r="J7" s="67">
        <v>98</v>
      </c>
      <c r="K7" s="66">
        <v>100</v>
      </c>
      <c r="L7" s="12">
        <f t="shared" si="1"/>
        <v>100</v>
      </c>
      <c r="M7" s="13">
        <f t="shared" si="2"/>
        <v>172</v>
      </c>
      <c r="N7" s="9">
        <f t="shared" ref="N7:N39" si="3">IF(ISNUMBER(A7), (IF(175.508&lt; A7,M7, TRUNC(10^(0.75194503*((LOG((A7/175.508)/LOG(10))*(LOG((A7/175.508)/LOG(10)))))),4)*M7)), 0)</f>
        <v>190.09440000000001</v>
      </c>
    </row>
    <row r="8" spans="1:14">
      <c r="A8" s="3">
        <v>90.3</v>
      </c>
      <c r="B8" s="1" t="s">
        <v>27</v>
      </c>
      <c r="C8" s="2">
        <v>1999</v>
      </c>
      <c r="D8" s="4" t="s">
        <v>20</v>
      </c>
      <c r="E8" s="66">
        <v>94</v>
      </c>
      <c r="F8" s="67">
        <v>98</v>
      </c>
      <c r="G8" s="66">
        <v>-100</v>
      </c>
      <c r="H8" s="68">
        <f t="shared" si="0"/>
        <v>98</v>
      </c>
      <c r="I8" s="66">
        <v>124</v>
      </c>
      <c r="J8" s="67">
        <v>-128</v>
      </c>
      <c r="K8" s="69">
        <v>128</v>
      </c>
      <c r="L8" s="12">
        <f t="shared" si="1"/>
        <v>128</v>
      </c>
      <c r="M8" s="13">
        <f t="shared" si="2"/>
        <v>226</v>
      </c>
      <c r="N8" s="9">
        <f t="shared" si="3"/>
        <v>261.05259999999998</v>
      </c>
    </row>
    <row r="9" spans="1:14">
      <c r="A9" s="3">
        <v>66.599999999999994</v>
      </c>
      <c r="B9" s="1" t="s">
        <v>28</v>
      </c>
      <c r="C9" s="2">
        <v>2000</v>
      </c>
      <c r="D9" s="4" t="s">
        <v>20</v>
      </c>
      <c r="E9" s="66">
        <v>89</v>
      </c>
      <c r="F9" s="67">
        <v>91</v>
      </c>
      <c r="G9" s="66">
        <v>93</v>
      </c>
      <c r="H9" s="68">
        <f t="shared" si="0"/>
        <v>93</v>
      </c>
      <c r="I9" s="66">
        <v>109</v>
      </c>
      <c r="J9" s="67">
        <v>112</v>
      </c>
      <c r="K9" s="66">
        <v>115</v>
      </c>
      <c r="L9" s="12">
        <f t="shared" si="1"/>
        <v>115</v>
      </c>
      <c r="M9" s="13">
        <f t="shared" si="2"/>
        <v>208</v>
      </c>
      <c r="N9" s="9">
        <f t="shared" si="3"/>
        <v>282.63040000000001</v>
      </c>
    </row>
    <row r="10" spans="1:14" ht="13.5" thickBot="1">
      <c r="A10" s="3">
        <v>78.8</v>
      </c>
      <c r="B10" s="1" t="s">
        <v>41</v>
      </c>
      <c r="C10" s="2">
        <v>1999</v>
      </c>
      <c r="D10" s="4" t="s">
        <v>20</v>
      </c>
      <c r="E10" s="66">
        <v>103</v>
      </c>
      <c r="F10" s="67">
        <v>108</v>
      </c>
      <c r="G10" s="66">
        <v>110</v>
      </c>
      <c r="H10" s="68">
        <f t="shared" si="0"/>
        <v>110</v>
      </c>
      <c r="I10" s="66">
        <v>123</v>
      </c>
      <c r="J10" s="67">
        <v>-128</v>
      </c>
      <c r="K10" s="69">
        <v>-128</v>
      </c>
      <c r="L10" s="12">
        <f t="shared" si="1"/>
        <v>123</v>
      </c>
      <c r="M10" s="13">
        <f t="shared" si="2"/>
        <v>233</v>
      </c>
      <c r="N10" s="9">
        <f t="shared" si="3"/>
        <v>287.26570000000004</v>
      </c>
    </row>
    <row r="11" spans="1:14" ht="13.5" hidden="1" thickBot="1">
      <c r="A11" s="14"/>
      <c r="B11" s="15"/>
      <c r="C11" s="16"/>
      <c r="D11" s="17"/>
      <c r="E11" s="18"/>
      <c r="F11" s="19"/>
      <c r="G11" s="18"/>
      <c r="H11" s="20">
        <f t="shared" si="0"/>
        <v>0</v>
      </c>
      <c r="I11" s="18"/>
      <c r="J11" s="19"/>
      <c r="K11" s="21"/>
      <c r="L11" s="20">
        <f t="shared" si="1"/>
        <v>0</v>
      </c>
      <c r="M11" s="22">
        <f t="shared" si="2"/>
        <v>0</v>
      </c>
      <c r="N11" s="23">
        <f t="shared" si="3"/>
        <v>0</v>
      </c>
    </row>
    <row r="12" spans="1:14">
      <c r="A12" s="24"/>
      <c r="B12" s="25" t="s">
        <v>20</v>
      </c>
      <c r="C12" s="26"/>
      <c r="D12" s="27"/>
      <c r="E12" s="28"/>
      <c r="F12" s="28"/>
      <c r="G12" s="28"/>
      <c r="H12" s="29"/>
      <c r="I12" s="28"/>
      <c r="J12" s="28"/>
      <c r="K12" s="28"/>
      <c r="L12" s="29"/>
      <c r="M12" s="30"/>
      <c r="N12" s="31">
        <f>SUM(N6:N11)-MIN(N6:N11)</f>
        <v>1244.7800999999999</v>
      </c>
    </row>
    <row r="13" spans="1:14">
      <c r="A13" s="5">
        <v>73.2</v>
      </c>
      <c r="B13" s="6" t="s">
        <v>29</v>
      </c>
      <c r="C13" s="7">
        <v>2002</v>
      </c>
      <c r="D13" s="8" t="s">
        <v>19</v>
      </c>
      <c r="E13" s="63">
        <v>62</v>
      </c>
      <c r="F13" s="64">
        <v>70</v>
      </c>
      <c r="G13" s="63">
        <v>-76</v>
      </c>
      <c r="H13" s="65">
        <f t="shared" ref="H13:H18" si="4">IF(MAX(E13:G13)&lt;0,0,MAX(E13:G13))</f>
        <v>70</v>
      </c>
      <c r="I13" s="63">
        <v>75</v>
      </c>
      <c r="J13" s="64">
        <v>80</v>
      </c>
      <c r="K13" s="63">
        <v>87</v>
      </c>
      <c r="L13" s="10">
        <f t="shared" ref="L13:L18" si="5">IF(MAX(I13:K13)&lt;0,0,MAX(I13:K13))</f>
        <v>87</v>
      </c>
      <c r="M13" s="11">
        <f t="shared" ref="M13:M18" si="6">SUM(H13,L13)</f>
        <v>157</v>
      </c>
      <c r="N13" s="9">
        <f t="shared" si="3"/>
        <v>201.52520000000001</v>
      </c>
    </row>
    <row r="14" spans="1:14">
      <c r="A14" s="3">
        <v>64.3</v>
      </c>
      <c r="B14" s="1" t="s">
        <v>30</v>
      </c>
      <c r="C14" s="2">
        <v>2003</v>
      </c>
      <c r="D14" s="4" t="s">
        <v>19</v>
      </c>
      <c r="E14" s="66">
        <v>50</v>
      </c>
      <c r="F14" s="67">
        <v>55</v>
      </c>
      <c r="G14" s="66">
        <v>60</v>
      </c>
      <c r="H14" s="68">
        <f t="shared" si="4"/>
        <v>60</v>
      </c>
      <c r="I14" s="66">
        <v>60</v>
      </c>
      <c r="J14" s="67">
        <v>67</v>
      </c>
      <c r="K14" s="66">
        <v>73</v>
      </c>
      <c r="L14" s="12">
        <f t="shared" si="5"/>
        <v>73</v>
      </c>
      <c r="M14" s="13">
        <f t="shared" si="6"/>
        <v>133</v>
      </c>
      <c r="N14" s="9">
        <f t="shared" si="3"/>
        <v>184.85669999999999</v>
      </c>
    </row>
    <row r="15" spans="1:14">
      <c r="A15" s="3">
        <v>50.5</v>
      </c>
      <c r="B15" s="1" t="s">
        <v>31</v>
      </c>
      <c r="C15" s="2">
        <v>2004</v>
      </c>
      <c r="D15" s="4" t="s">
        <v>19</v>
      </c>
      <c r="E15" s="66">
        <v>-37</v>
      </c>
      <c r="F15" s="67">
        <v>37</v>
      </c>
      <c r="G15" s="66">
        <v>-40</v>
      </c>
      <c r="H15" s="68">
        <f t="shared" si="4"/>
        <v>37</v>
      </c>
      <c r="I15" s="66">
        <v>47</v>
      </c>
      <c r="J15" s="67">
        <v>50</v>
      </c>
      <c r="K15" s="69">
        <v>-52</v>
      </c>
      <c r="L15" s="12">
        <f t="shared" si="5"/>
        <v>50</v>
      </c>
      <c r="M15" s="13">
        <f t="shared" si="6"/>
        <v>87</v>
      </c>
      <c r="N15" s="9">
        <f t="shared" si="3"/>
        <v>144.41129999999998</v>
      </c>
    </row>
    <row r="16" spans="1:14">
      <c r="A16" s="3">
        <v>78.8</v>
      </c>
      <c r="B16" s="1" t="s">
        <v>42</v>
      </c>
      <c r="C16" s="2">
        <v>1999</v>
      </c>
      <c r="D16" s="4" t="s">
        <v>19</v>
      </c>
      <c r="E16" s="66">
        <v>79</v>
      </c>
      <c r="F16" s="67">
        <v>-84</v>
      </c>
      <c r="G16" s="66">
        <v>84</v>
      </c>
      <c r="H16" s="68">
        <f t="shared" si="4"/>
        <v>84</v>
      </c>
      <c r="I16" s="66">
        <v>100</v>
      </c>
      <c r="J16" s="67">
        <v>102</v>
      </c>
      <c r="K16" s="66">
        <v>105</v>
      </c>
      <c r="L16" s="12">
        <f t="shared" si="5"/>
        <v>105</v>
      </c>
      <c r="M16" s="13">
        <f t="shared" si="6"/>
        <v>189</v>
      </c>
      <c r="N16" s="9">
        <f t="shared" si="3"/>
        <v>233.01810000000003</v>
      </c>
    </row>
    <row r="17" spans="1:14" ht="13.5" thickBot="1">
      <c r="A17" s="3">
        <v>72.7</v>
      </c>
      <c r="B17" s="1" t="s">
        <v>43</v>
      </c>
      <c r="C17" s="2">
        <v>1999</v>
      </c>
      <c r="D17" s="4" t="s">
        <v>19</v>
      </c>
      <c r="E17" s="66">
        <v>85</v>
      </c>
      <c r="F17" s="67">
        <v>90</v>
      </c>
      <c r="G17" s="66">
        <v>95</v>
      </c>
      <c r="H17" s="68">
        <f t="shared" si="4"/>
        <v>95</v>
      </c>
      <c r="I17" s="66">
        <v>105</v>
      </c>
      <c r="J17" s="67">
        <v>110</v>
      </c>
      <c r="K17" s="69">
        <v>115</v>
      </c>
      <c r="L17" s="12">
        <f t="shared" si="5"/>
        <v>115</v>
      </c>
      <c r="M17" s="13">
        <f t="shared" si="6"/>
        <v>210</v>
      </c>
      <c r="N17" s="9">
        <f t="shared" si="3"/>
        <v>270.62700000000001</v>
      </c>
    </row>
    <row r="18" spans="1:14" ht="13.5" hidden="1" thickBot="1">
      <c r="A18" s="14"/>
      <c r="B18" s="15"/>
      <c r="C18" s="16"/>
      <c r="D18" s="17"/>
      <c r="E18" s="18"/>
      <c r="F18" s="19"/>
      <c r="G18" s="18"/>
      <c r="H18" s="20">
        <f t="shared" si="4"/>
        <v>0</v>
      </c>
      <c r="I18" s="18"/>
      <c r="J18" s="19"/>
      <c r="K18" s="21"/>
      <c r="L18" s="20">
        <f t="shared" si="5"/>
        <v>0</v>
      </c>
      <c r="M18" s="22">
        <f t="shared" si="6"/>
        <v>0</v>
      </c>
      <c r="N18" s="23">
        <f t="shared" si="3"/>
        <v>0</v>
      </c>
    </row>
    <row r="19" spans="1:14">
      <c r="A19" s="24"/>
      <c r="B19" s="25" t="s">
        <v>19</v>
      </c>
      <c r="C19" s="26"/>
      <c r="D19" s="27"/>
      <c r="E19" s="28"/>
      <c r="F19" s="28"/>
      <c r="G19" s="28"/>
      <c r="H19" s="29"/>
      <c r="I19" s="28"/>
      <c r="J19" s="28"/>
      <c r="K19" s="28"/>
      <c r="L19" s="29"/>
      <c r="M19" s="30"/>
      <c r="N19" s="31">
        <f>SUM(N13:N18)-MIN(N13:N18)</f>
        <v>1034.4383</v>
      </c>
    </row>
    <row r="20" spans="1:14">
      <c r="A20" s="5">
        <v>83.2</v>
      </c>
      <c r="B20" s="6" t="s">
        <v>32</v>
      </c>
      <c r="C20" s="7">
        <v>1999</v>
      </c>
      <c r="D20" s="8" t="s">
        <v>17</v>
      </c>
      <c r="E20" s="63">
        <v>108</v>
      </c>
      <c r="F20" s="64">
        <v>112</v>
      </c>
      <c r="G20" s="63">
        <v>115</v>
      </c>
      <c r="H20" s="65">
        <f t="shared" ref="H20:H25" si="7">IF(MAX(E20:G20)&lt;0,0,MAX(E20:G20))</f>
        <v>115</v>
      </c>
      <c r="I20" s="63">
        <v>117</v>
      </c>
      <c r="J20" s="64">
        <v>122</v>
      </c>
      <c r="K20" s="63">
        <v>127</v>
      </c>
      <c r="L20" s="10">
        <f t="shared" ref="L20:L25" si="8">IF(MAX(I20:K20)&lt;0,0,MAX(I20:K20))</f>
        <v>127</v>
      </c>
      <c r="M20" s="11">
        <f t="shared" ref="M20:M25" si="9">SUM(H20,L20)</f>
        <v>242</v>
      </c>
      <c r="N20" s="9">
        <f t="shared" si="3"/>
        <v>290.279</v>
      </c>
    </row>
    <row r="21" spans="1:14">
      <c r="A21" s="3">
        <v>90.4</v>
      </c>
      <c r="B21" s="1" t="s">
        <v>33</v>
      </c>
      <c r="C21" s="2">
        <v>2000</v>
      </c>
      <c r="D21" s="4" t="s">
        <v>17</v>
      </c>
      <c r="E21" s="66">
        <v>106</v>
      </c>
      <c r="F21" s="67">
        <v>-112</v>
      </c>
      <c r="G21" s="66">
        <v>-112</v>
      </c>
      <c r="H21" s="68">
        <f t="shared" si="7"/>
        <v>106</v>
      </c>
      <c r="I21" s="66">
        <v>-140</v>
      </c>
      <c r="J21" s="67">
        <v>-140</v>
      </c>
      <c r="K21" s="66">
        <v>140</v>
      </c>
      <c r="L21" s="12">
        <f t="shared" si="8"/>
        <v>140</v>
      </c>
      <c r="M21" s="13">
        <f t="shared" si="9"/>
        <v>246</v>
      </c>
      <c r="N21" s="9">
        <f t="shared" si="3"/>
        <v>284.00700000000001</v>
      </c>
    </row>
    <row r="22" spans="1:14">
      <c r="A22" s="3">
        <v>90.2</v>
      </c>
      <c r="B22" s="1" t="s">
        <v>44</v>
      </c>
      <c r="C22" s="2">
        <v>2000</v>
      </c>
      <c r="D22" s="4" t="s">
        <v>17</v>
      </c>
      <c r="E22" s="66">
        <v>110</v>
      </c>
      <c r="F22" s="67">
        <v>115</v>
      </c>
      <c r="G22" s="66">
        <v>-120</v>
      </c>
      <c r="H22" s="68">
        <f t="shared" si="7"/>
        <v>115</v>
      </c>
      <c r="I22" s="66">
        <v>145</v>
      </c>
      <c r="J22" s="67">
        <v>-155</v>
      </c>
      <c r="K22" s="69">
        <v>-155</v>
      </c>
      <c r="L22" s="12">
        <f t="shared" si="8"/>
        <v>145</v>
      </c>
      <c r="M22" s="13">
        <f t="shared" si="9"/>
        <v>260</v>
      </c>
      <c r="N22" s="9">
        <f t="shared" si="3"/>
        <v>300.45600000000002</v>
      </c>
    </row>
    <row r="23" spans="1:14">
      <c r="A23" s="3">
        <v>87.1</v>
      </c>
      <c r="B23" s="1" t="s">
        <v>45</v>
      </c>
      <c r="C23" s="2">
        <v>1999</v>
      </c>
      <c r="D23" s="4" t="s">
        <v>17</v>
      </c>
      <c r="E23" s="66">
        <v>108</v>
      </c>
      <c r="F23" s="67">
        <v>113</v>
      </c>
      <c r="G23" s="66">
        <v>-117</v>
      </c>
      <c r="H23" s="68">
        <f t="shared" si="7"/>
        <v>113</v>
      </c>
      <c r="I23" s="66">
        <v>138</v>
      </c>
      <c r="J23" s="67">
        <v>146</v>
      </c>
      <c r="K23" s="66">
        <v>150</v>
      </c>
      <c r="L23" s="12">
        <f t="shared" si="8"/>
        <v>150</v>
      </c>
      <c r="M23" s="13">
        <f t="shared" si="9"/>
        <v>263</v>
      </c>
      <c r="N23" s="9">
        <f t="shared" si="3"/>
        <v>308.70939999999996</v>
      </c>
    </row>
    <row r="24" spans="1:14" ht="13.5" thickBot="1">
      <c r="A24" s="3">
        <v>90.5</v>
      </c>
      <c r="B24" s="1" t="s">
        <v>46</v>
      </c>
      <c r="C24" s="2">
        <v>2002</v>
      </c>
      <c r="D24" s="4" t="s">
        <v>17</v>
      </c>
      <c r="E24" s="66">
        <v>107</v>
      </c>
      <c r="F24" s="67">
        <v>112</v>
      </c>
      <c r="G24" s="66">
        <v>115</v>
      </c>
      <c r="H24" s="68">
        <f t="shared" si="7"/>
        <v>115</v>
      </c>
      <c r="I24" s="66">
        <v>133</v>
      </c>
      <c r="J24" s="67">
        <v>-139</v>
      </c>
      <c r="K24" s="69">
        <v>-140</v>
      </c>
      <c r="L24" s="12">
        <f t="shared" si="8"/>
        <v>133</v>
      </c>
      <c r="M24" s="13">
        <f t="shared" si="9"/>
        <v>248</v>
      </c>
      <c r="N24" s="9">
        <f t="shared" si="3"/>
        <v>286.19200000000001</v>
      </c>
    </row>
    <row r="25" spans="1:14" ht="13.5" hidden="1" thickBot="1">
      <c r="A25" s="14"/>
      <c r="B25" s="15"/>
      <c r="C25" s="16"/>
      <c r="D25" s="17"/>
      <c r="E25" s="18"/>
      <c r="F25" s="19"/>
      <c r="G25" s="18"/>
      <c r="H25" s="20">
        <f t="shared" si="7"/>
        <v>0</v>
      </c>
      <c r="I25" s="18"/>
      <c r="J25" s="19"/>
      <c r="K25" s="21"/>
      <c r="L25" s="20">
        <f t="shared" si="8"/>
        <v>0</v>
      </c>
      <c r="M25" s="22">
        <f t="shared" si="9"/>
        <v>0</v>
      </c>
      <c r="N25" s="23">
        <f t="shared" si="3"/>
        <v>0</v>
      </c>
    </row>
    <row r="26" spans="1:14">
      <c r="A26" s="24"/>
      <c r="B26" s="25" t="s">
        <v>17</v>
      </c>
      <c r="C26" s="26"/>
      <c r="D26" s="27"/>
      <c r="E26" s="28"/>
      <c r="F26" s="28"/>
      <c r="G26" s="28"/>
      <c r="H26" s="29"/>
      <c r="I26" s="28"/>
      <c r="J26" s="28"/>
      <c r="K26" s="28"/>
      <c r="L26" s="29"/>
      <c r="M26" s="30"/>
      <c r="N26" s="31">
        <f>SUM(N20:N25)-MIN(N20:N25)</f>
        <v>1469.6433999999999</v>
      </c>
    </row>
    <row r="27" spans="1:14">
      <c r="A27" s="5">
        <v>78.400000000000006</v>
      </c>
      <c r="B27" s="6" t="s">
        <v>34</v>
      </c>
      <c r="C27" s="7">
        <v>2000</v>
      </c>
      <c r="D27" s="8" t="s">
        <v>18</v>
      </c>
      <c r="E27" s="63">
        <v>53</v>
      </c>
      <c r="F27" s="64">
        <v>60</v>
      </c>
      <c r="G27" s="63">
        <v>-71</v>
      </c>
      <c r="H27" s="65">
        <f t="shared" ref="H27:H32" si="10">IF(MAX(E27:G27)&lt;0,0,MAX(E27:G27))</f>
        <v>60</v>
      </c>
      <c r="I27" s="63">
        <v>76</v>
      </c>
      <c r="J27" s="64">
        <v>81</v>
      </c>
      <c r="K27" s="63">
        <v>-87</v>
      </c>
      <c r="L27" s="10">
        <f t="shared" ref="L27:L32" si="11">IF(MAX(I27:K27)&lt;0,0,MAX(I27:K27))</f>
        <v>81</v>
      </c>
      <c r="M27" s="11">
        <f t="shared" ref="M27:M32" si="12">SUM(H27,L27)</f>
        <v>141</v>
      </c>
      <c r="N27" s="9">
        <f t="shared" si="3"/>
        <v>174.30420000000001</v>
      </c>
    </row>
    <row r="28" spans="1:14">
      <c r="A28" s="3">
        <v>62.9</v>
      </c>
      <c r="B28" s="1" t="s">
        <v>35</v>
      </c>
      <c r="C28" s="2">
        <v>2001</v>
      </c>
      <c r="D28" s="4" t="s">
        <v>18</v>
      </c>
      <c r="E28" s="66" t="s">
        <v>36</v>
      </c>
      <c r="F28" s="67" t="s">
        <v>36</v>
      </c>
      <c r="G28" s="66" t="s">
        <v>36</v>
      </c>
      <c r="H28" s="68">
        <f t="shared" si="10"/>
        <v>0</v>
      </c>
      <c r="I28" s="66" t="s">
        <v>36</v>
      </c>
      <c r="J28" s="67" t="s">
        <v>36</v>
      </c>
      <c r="K28" s="66" t="s">
        <v>36</v>
      </c>
      <c r="L28" s="12">
        <f t="shared" si="11"/>
        <v>0</v>
      </c>
      <c r="M28" s="13">
        <f t="shared" si="12"/>
        <v>0</v>
      </c>
      <c r="N28" s="9">
        <f t="shared" si="3"/>
        <v>0</v>
      </c>
    </row>
    <row r="29" spans="1:14">
      <c r="A29" s="3">
        <v>85.7</v>
      </c>
      <c r="B29" s="1" t="s">
        <v>37</v>
      </c>
      <c r="C29" s="2">
        <v>2000</v>
      </c>
      <c r="D29" s="4" t="s">
        <v>18</v>
      </c>
      <c r="E29" s="66">
        <v>77</v>
      </c>
      <c r="F29" s="67">
        <v>81</v>
      </c>
      <c r="G29" s="66">
        <v>-85</v>
      </c>
      <c r="H29" s="68">
        <f t="shared" si="10"/>
        <v>81</v>
      </c>
      <c r="I29" s="66">
        <v>95</v>
      </c>
      <c r="J29" s="67">
        <v>100</v>
      </c>
      <c r="K29" s="69">
        <v>-103</v>
      </c>
      <c r="L29" s="12">
        <f t="shared" si="11"/>
        <v>100</v>
      </c>
      <c r="M29" s="13">
        <f t="shared" si="12"/>
        <v>181</v>
      </c>
      <c r="N29" s="9">
        <f t="shared" si="3"/>
        <v>214.06870000000001</v>
      </c>
    </row>
    <row r="30" spans="1:14">
      <c r="A30" s="3">
        <v>88.4</v>
      </c>
      <c r="B30" s="1" t="s">
        <v>47</v>
      </c>
      <c r="C30" s="2">
        <v>2000</v>
      </c>
      <c r="D30" s="4" t="s">
        <v>18</v>
      </c>
      <c r="E30" s="66">
        <v>-85</v>
      </c>
      <c r="F30" s="67">
        <v>85</v>
      </c>
      <c r="G30" s="66">
        <v>-96</v>
      </c>
      <c r="H30" s="68">
        <f t="shared" si="10"/>
        <v>85</v>
      </c>
      <c r="I30" s="66">
        <v>-105</v>
      </c>
      <c r="J30" s="67">
        <v>105</v>
      </c>
      <c r="K30" s="66">
        <v>-115</v>
      </c>
      <c r="L30" s="12">
        <f t="shared" si="11"/>
        <v>105</v>
      </c>
      <c r="M30" s="13">
        <f t="shared" si="12"/>
        <v>190</v>
      </c>
      <c r="N30" s="9">
        <f t="shared" si="3"/>
        <v>221.54</v>
      </c>
    </row>
    <row r="31" spans="1:14" ht="13.5" thickBot="1">
      <c r="A31" s="3">
        <v>75.7</v>
      </c>
      <c r="B31" s="1" t="s">
        <v>48</v>
      </c>
      <c r="C31" s="2">
        <v>2000</v>
      </c>
      <c r="D31" s="4" t="s">
        <v>18</v>
      </c>
      <c r="E31" s="66">
        <v>-50</v>
      </c>
      <c r="F31" s="67">
        <v>50</v>
      </c>
      <c r="G31" s="66">
        <v>-55</v>
      </c>
      <c r="H31" s="68">
        <f t="shared" si="10"/>
        <v>50</v>
      </c>
      <c r="I31" s="66">
        <v>70</v>
      </c>
      <c r="J31" s="67">
        <v>-76</v>
      </c>
      <c r="K31" s="69">
        <v>76</v>
      </c>
      <c r="L31" s="12">
        <f t="shared" si="11"/>
        <v>76</v>
      </c>
      <c r="M31" s="13">
        <f t="shared" si="12"/>
        <v>126</v>
      </c>
      <c r="N31" s="9">
        <f t="shared" si="3"/>
        <v>158.72220000000002</v>
      </c>
    </row>
    <row r="32" spans="1:14" ht="13.5" hidden="1" thickBot="1">
      <c r="A32" s="14"/>
      <c r="B32" s="15"/>
      <c r="C32" s="16"/>
      <c r="D32" s="17"/>
      <c r="E32" s="18"/>
      <c r="F32" s="19"/>
      <c r="G32" s="18"/>
      <c r="H32" s="20">
        <f t="shared" si="10"/>
        <v>0</v>
      </c>
      <c r="I32" s="18"/>
      <c r="J32" s="19"/>
      <c r="K32" s="21"/>
      <c r="L32" s="20">
        <f t="shared" si="11"/>
        <v>0</v>
      </c>
      <c r="M32" s="22">
        <f t="shared" si="12"/>
        <v>0</v>
      </c>
      <c r="N32" s="23">
        <f t="shared" si="3"/>
        <v>0</v>
      </c>
    </row>
    <row r="33" spans="1:14">
      <c r="A33" s="24"/>
      <c r="B33" s="25" t="s">
        <v>18</v>
      </c>
      <c r="C33" s="26"/>
      <c r="D33" s="27"/>
      <c r="E33" s="28"/>
      <c r="F33" s="28"/>
      <c r="G33" s="28"/>
      <c r="H33" s="29"/>
      <c r="I33" s="28"/>
      <c r="J33" s="28"/>
      <c r="K33" s="28"/>
      <c r="L33" s="29"/>
      <c r="M33" s="30"/>
      <c r="N33" s="31">
        <f>SUM(N27:N32)-MIN(N27:N32)</f>
        <v>768.63510000000008</v>
      </c>
    </row>
    <row r="34" spans="1:14">
      <c r="A34" s="5">
        <v>90.1</v>
      </c>
      <c r="B34" s="6" t="s">
        <v>38</v>
      </c>
      <c r="C34" s="7">
        <v>1999</v>
      </c>
      <c r="D34" s="8" t="s">
        <v>21</v>
      </c>
      <c r="E34" s="63">
        <v>88</v>
      </c>
      <c r="F34" s="64">
        <v>-92</v>
      </c>
      <c r="G34" s="63">
        <v>-95</v>
      </c>
      <c r="H34" s="65">
        <f t="shared" ref="H34:H39" si="13">IF(MAX(E34:G34)&lt;0,0,MAX(E34:G34))</f>
        <v>88</v>
      </c>
      <c r="I34" s="63">
        <v>113</v>
      </c>
      <c r="J34" s="64">
        <v>118</v>
      </c>
      <c r="K34" s="63">
        <v>-120</v>
      </c>
      <c r="L34" s="10">
        <f t="shared" ref="L34:L39" si="14">IF(MAX(I34:K34)&lt;0,0,MAX(I34:K34))</f>
        <v>118</v>
      </c>
      <c r="M34" s="11">
        <f t="shared" ref="M34:M39" si="15">SUM(H34,L34)</f>
        <v>206</v>
      </c>
      <c r="N34" s="9">
        <f t="shared" si="3"/>
        <v>238.17719999999997</v>
      </c>
    </row>
    <row r="35" spans="1:14">
      <c r="A35" s="3">
        <v>80.599999999999994</v>
      </c>
      <c r="B35" s="1" t="s">
        <v>39</v>
      </c>
      <c r="C35" s="2">
        <v>2002</v>
      </c>
      <c r="D35" s="4" t="s">
        <v>21</v>
      </c>
      <c r="E35" s="66">
        <v>-70</v>
      </c>
      <c r="F35" s="67">
        <v>71</v>
      </c>
      <c r="G35" s="66">
        <v>76</v>
      </c>
      <c r="H35" s="68">
        <f t="shared" si="13"/>
        <v>76</v>
      </c>
      <c r="I35" s="66">
        <v>95</v>
      </c>
      <c r="J35" s="67">
        <v>100</v>
      </c>
      <c r="K35" s="66">
        <v>-103</v>
      </c>
      <c r="L35" s="12">
        <f t="shared" si="14"/>
        <v>100</v>
      </c>
      <c r="M35" s="13">
        <f t="shared" si="15"/>
        <v>176</v>
      </c>
      <c r="N35" s="9">
        <f t="shared" si="3"/>
        <v>214.47359999999998</v>
      </c>
    </row>
    <row r="36" spans="1:14">
      <c r="A36" s="3">
        <v>89.5</v>
      </c>
      <c r="B36" s="1" t="s">
        <v>40</v>
      </c>
      <c r="C36" s="2">
        <v>1999</v>
      </c>
      <c r="D36" s="4" t="s">
        <v>21</v>
      </c>
      <c r="E36" s="66">
        <v>80</v>
      </c>
      <c r="F36" s="67">
        <v>85</v>
      </c>
      <c r="G36" s="66">
        <v>90</v>
      </c>
      <c r="H36" s="68">
        <f t="shared" si="13"/>
        <v>90</v>
      </c>
      <c r="I36" s="66">
        <v>105</v>
      </c>
      <c r="J36" s="67">
        <v>110</v>
      </c>
      <c r="K36" s="69">
        <v>115</v>
      </c>
      <c r="L36" s="12">
        <f t="shared" si="14"/>
        <v>115</v>
      </c>
      <c r="M36" s="13">
        <f t="shared" si="15"/>
        <v>205</v>
      </c>
      <c r="N36" s="9">
        <f t="shared" si="3"/>
        <v>237.71799999999999</v>
      </c>
    </row>
    <row r="37" spans="1:14">
      <c r="A37" s="3">
        <v>91.5</v>
      </c>
      <c r="B37" s="1" t="s">
        <v>49</v>
      </c>
      <c r="C37" s="2">
        <v>2004</v>
      </c>
      <c r="D37" s="4" t="s">
        <v>21</v>
      </c>
      <c r="E37" s="66">
        <v>50</v>
      </c>
      <c r="F37" s="67">
        <v>-53</v>
      </c>
      <c r="G37" s="66">
        <v>-53</v>
      </c>
      <c r="H37" s="68">
        <f t="shared" si="13"/>
        <v>50</v>
      </c>
      <c r="I37" s="66">
        <v>55</v>
      </c>
      <c r="J37" s="67">
        <v>60</v>
      </c>
      <c r="K37" s="66">
        <v>-62</v>
      </c>
      <c r="L37" s="12">
        <f t="shared" si="14"/>
        <v>60</v>
      </c>
      <c r="M37" s="13">
        <f t="shared" si="15"/>
        <v>110</v>
      </c>
      <c r="N37" s="9">
        <f t="shared" si="3"/>
        <v>126.346</v>
      </c>
    </row>
    <row r="38" spans="1:14" ht="13.5" thickBot="1">
      <c r="A38" s="3">
        <v>64.8</v>
      </c>
      <c r="B38" s="1" t="s">
        <v>39</v>
      </c>
      <c r="C38" s="2">
        <v>2001</v>
      </c>
      <c r="D38" s="4" t="s">
        <v>21</v>
      </c>
      <c r="E38" s="66">
        <v>50</v>
      </c>
      <c r="F38" s="67">
        <v>53</v>
      </c>
      <c r="G38" s="66">
        <v>-55</v>
      </c>
      <c r="H38" s="68">
        <f t="shared" si="13"/>
        <v>53</v>
      </c>
      <c r="I38" s="66">
        <v>62</v>
      </c>
      <c r="J38" s="67">
        <v>-65</v>
      </c>
      <c r="K38" s="69">
        <v>-65</v>
      </c>
      <c r="L38" s="12">
        <f t="shared" si="14"/>
        <v>62</v>
      </c>
      <c r="M38" s="13">
        <f t="shared" si="15"/>
        <v>115</v>
      </c>
      <c r="N38" s="9">
        <f t="shared" si="3"/>
        <v>159.0335</v>
      </c>
    </row>
    <row r="39" spans="1:14" ht="13.5" hidden="1" thickBot="1">
      <c r="A39" s="14"/>
      <c r="B39" s="15"/>
      <c r="C39" s="16"/>
      <c r="D39" s="17"/>
      <c r="E39" s="18"/>
      <c r="F39" s="19"/>
      <c r="G39" s="18"/>
      <c r="H39" s="20">
        <f t="shared" si="13"/>
        <v>0</v>
      </c>
      <c r="I39" s="18"/>
      <c r="J39" s="19"/>
      <c r="K39" s="21"/>
      <c r="L39" s="20">
        <f t="shared" si="14"/>
        <v>0</v>
      </c>
      <c r="M39" s="22">
        <f t="shared" si="15"/>
        <v>0</v>
      </c>
      <c r="N39" s="23">
        <f t="shared" si="3"/>
        <v>0</v>
      </c>
    </row>
    <row r="40" spans="1:14">
      <c r="A40" s="24"/>
      <c r="B40" s="25" t="s">
        <v>21</v>
      </c>
      <c r="C40" s="26"/>
      <c r="D40" s="26"/>
      <c r="E40" s="28"/>
      <c r="F40" s="28"/>
      <c r="G40" s="28"/>
      <c r="H40" s="29"/>
      <c r="I40" s="28"/>
      <c r="J40" s="28"/>
      <c r="K40" s="28"/>
      <c r="L40" s="29"/>
      <c r="M40" s="30"/>
      <c r="N40" s="31">
        <f>SUM(N34:N39)-MIN(N34:N39)</f>
        <v>975.74829999999997</v>
      </c>
    </row>
    <row r="41" spans="1:14" ht="13.5" customHeight="1" thickBot="1"/>
    <row r="42" spans="1:14">
      <c r="A42" s="47" t="s">
        <v>22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9"/>
    </row>
    <row r="43" spans="1:14">
      <c r="A43" s="50" t="s">
        <v>24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2"/>
    </row>
    <row r="44" spans="1:14" ht="13.5" thickBot="1">
      <c r="A44" s="53" t="s">
        <v>23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</row>
    <row r="49" spans="1:7">
      <c r="A49" s="40"/>
      <c r="B49" s="41"/>
      <c r="C49" s="41" t="s">
        <v>50</v>
      </c>
      <c r="D49" s="41"/>
      <c r="E49" s="41" t="s">
        <v>52</v>
      </c>
      <c r="F49" s="41"/>
      <c r="G49" s="40"/>
    </row>
    <row r="50" spans="1:7">
      <c r="A50" s="40"/>
      <c r="B50" s="41" t="s">
        <v>3</v>
      </c>
      <c r="C50" s="41" t="s">
        <v>51</v>
      </c>
      <c r="D50" s="41" t="s">
        <v>7</v>
      </c>
      <c r="E50" s="41" t="s">
        <v>51</v>
      </c>
      <c r="F50" s="41" t="s">
        <v>7</v>
      </c>
      <c r="G50" s="40"/>
    </row>
    <row r="51" spans="1:7">
      <c r="A51" s="40">
        <v>1</v>
      </c>
      <c r="B51" s="40" t="s">
        <v>17</v>
      </c>
      <c r="C51" s="40">
        <v>8</v>
      </c>
      <c r="D51" s="40">
        <v>1310.0045</v>
      </c>
      <c r="E51" s="40">
        <v>9</v>
      </c>
      <c r="F51" s="42">
        <f>N26</f>
        <v>1469.6433999999999</v>
      </c>
      <c r="G51" s="41">
        <f>C51+E51</f>
        <v>17</v>
      </c>
    </row>
    <row r="52" spans="1:7">
      <c r="A52" s="40">
        <v>2</v>
      </c>
      <c r="B52" s="40" t="s">
        <v>20</v>
      </c>
      <c r="C52" s="40">
        <v>7</v>
      </c>
      <c r="D52" s="40">
        <v>1207.5220999999999</v>
      </c>
      <c r="E52" s="40">
        <v>8</v>
      </c>
      <c r="F52" s="42">
        <f>N12</f>
        <v>1244.7800999999999</v>
      </c>
      <c r="G52" s="41">
        <f>C52+E52</f>
        <v>15</v>
      </c>
    </row>
    <row r="53" spans="1:7">
      <c r="A53" s="40">
        <v>3</v>
      </c>
      <c r="B53" s="40" t="s">
        <v>19</v>
      </c>
      <c r="C53" s="40">
        <v>6</v>
      </c>
      <c r="D53" s="40">
        <v>1107.7956999999999</v>
      </c>
      <c r="E53" s="40">
        <v>7</v>
      </c>
      <c r="F53" s="42">
        <f>N19</f>
        <v>1034.4383</v>
      </c>
      <c r="G53" s="41">
        <f>C53+E53</f>
        <v>13</v>
      </c>
    </row>
    <row r="54" spans="1:7">
      <c r="A54" s="40">
        <v>4</v>
      </c>
      <c r="B54" s="40" t="s">
        <v>21</v>
      </c>
      <c r="C54" s="40">
        <v>5</v>
      </c>
      <c r="D54" s="40">
        <v>976.97140000000002</v>
      </c>
      <c r="E54" s="40">
        <v>6</v>
      </c>
      <c r="F54" s="42">
        <f>N40</f>
        <v>975.74829999999997</v>
      </c>
      <c r="G54" s="41">
        <f>C54+E54</f>
        <v>11</v>
      </c>
    </row>
    <row r="55" spans="1:7">
      <c r="A55" s="40">
        <v>5</v>
      </c>
      <c r="B55" s="40" t="s">
        <v>18</v>
      </c>
      <c r="C55" s="40">
        <v>0</v>
      </c>
      <c r="D55" s="40">
        <v>811.27480000000003</v>
      </c>
      <c r="E55" s="40">
        <v>5</v>
      </c>
      <c r="F55" s="42">
        <f>N33</f>
        <v>768.63510000000008</v>
      </c>
      <c r="G55" s="41">
        <f>C55+E55</f>
        <v>5</v>
      </c>
    </row>
  </sheetData>
  <mergeCells count="12">
    <mergeCell ref="A43:N43"/>
    <mergeCell ref="A44:N44"/>
    <mergeCell ref="A1:N1"/>
    <mergeCell ref="A2:B2"/>
    <mergeCell ref="L2:N2"/>
    <mergeCell ref="C2:K2"/>
    <mergeCell ref="A4:A5"/>
    <mergeCell ref="B4:B5"/>
    <mergeCell ref="D4:D5"/>
    <mergeCell ref="M4:M5"/>
    <mergeCell ref="N4:N5"/>
    <mergeCell ref="A42:N42"/>
  </mergeCells>
  <phoneticPr fontId="7" type="noConversion"/>
  <conditionalFormatting sqref="E6:G40 I6:K40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73" orientation="portrait" horizontalDpi="4294967295" verticalDpi="4294967295" r:id="rId1"/>
  <headerFooter alignWithMargins="0"/>
  <ignoredErrors>
    <ignoredError sqref="N12 N19 N26 N33 N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Junioři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Admin</cp:lastModifiedBy>
  <dcterms:created xsi:type="dcterms:W3CDTF">2017-01-22T21:04:49Z</dcterms:created>
  <dcterms:modified xsi:type="dcterms:W3CDTF">2019-04-06T16:38:10Z</dcterms:modified>
</cp:coreProperties>
</file>