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tabRatio="938" activeTab="0"/>
  </bookViews>
  <sheets>
    <sheet name="III. Liga 2 kolo Příbor" sheetId="1" r:id="rId1"/>
    <sheet name="celk.poř." sheetId="2" r:id="rId2"/>
    <sheet name="vážní listina I sk" sheetId="3" r:id="rId3"/>
    <sheet name="vážní listina II sk" sheetId="4" r:id="rId4"/>
    <sheet name="vážní listina III sk" sheetId="5" r:id="rId5"/>
  </sheets>
  <definedNames>
    <definedName name="_xlnm.Print_Titles" localSheetId="0">'III. Liga 2 kolo Příbor'!$1:$4</definedName>
  </definedNames>
  <calcPr fullCalcOnLoad="1"/>
</workbook>
</file>

<file path=xl/sharedStrings.xml><?xml version="1.0" encoding="utf-8"?>
<sst xmlns="http://schemas.openxmlformats.org/spreadsheetml/2006/main" count="227" uniqueCount="97">
  <si>
    <t>základy</t>
  </si>
  <si>
    <t>p.č.</t>
  </si>
  <si>
    <t>jméno</t>
  </si>
  <si>
    <t>oddíl</t>
  </si>
  <si>
    <t>hmotnost</t>
  </si>
  <si>
    <t>ročník</t>
  </si>
  <si>
    <t>trh</t>
  </si>
  <si>
    <t>nadhoz</t>
  </si>
  <si>
    <t xml:space="preserve">pozn. </t>
  </si>
  <si>
    <t>Vážil:</t>
  </si>
  <si>
    <t>hmot</t>
  </si>
  <si>
    <t>roč</t>
  </si>
  <si>
    <t>I</t>
  </si>
  <si>
    <t>II</t>
  </si>
  <si>
    <t>III</t>
  </si>
  <si>
    <t>dvojboj</t>
  </si>
  <si>
    <t>body s.</t>
  </si>
  <si>
    <t>1. Skupina</t>
  </si>
  <si>
    <t>Zapsal:</t>
  </si>
  <si>
    <t>celkové výsledky</t>
  </si>
  <si>
    <t>celkové pořadí</t>
  </si>
  <si>
    <t>Oddíl</t>
  </si>
  <si>
    <t>body</t>
  </si>
  <si>
    <t xml:space="preserve">body </t>
  </si>
  <si>
    <t>věk</t>
  </si>
  <si>
    <t>bonifikace</t>
  </si>
  <si>
    <t>pořadí v</t>
  </si>
  <si>
    <t>družstvu</t>
  </si>
  <si>
    <t>pořadí</t>
  </si>
  <si>
    <t>celkem</t>
  </si>
  <si>
    <t>pořadí ve 3.kole</t>
  </si>
  <si>
    <t>Příbor dne:</t>
  </si>
  <si>
    <t>3. skupina</t>
  </si>
  <si>
    <t>2. skupina</t>
  </si>
  <si>
    <t>1 skupina</t>
  </si>
  <si>
    <t>2 skupina</t>
  </si>
  <si>
    <t>3 skkupin</t>
  </si>
  <si>
    <t>Prudký David</t>
  </si>
  <si>
    <t>Kotrc Ondřej</t>
  </si>
  <si>
    <t>Bolom Martin</t>
  </si>
  <si>
    <t>Přívětivý Robert</t>
  </si>
  <si>
    <t>Pliska Ladislav</t>
  </si>
  <si>
    <t>Pliska Tomáš</t>
  </si>
  <si>
    <t>III. liga mužů ve vzpírání družstev pro rok 2019</t>
  </si>
  <si>
    <t>SKV Příbor</t>
  </si>
  <si>
    <t>Zubek Adam</t>
  </si>
  <si>
    <t>Vlasák Radek</t>
  </si>
  <si>
    <t>Eliáš Jan</t>
  </si>
  <si>
    <t>Lepíková</t>
  </si>
  <si>
    <t>Zdražil Lukáš</t>
  </si>
  <si>
    <t>TJ Holešov B</t>
  </si>
  <si>
    <t>Bárta Petr</t>
  </si>
  <si>
    <t>TJ Holešov C</t>
  </si>
  <si>
    <t>Vašíček Tomáš</t>
  </si>
  <si>
    <t>Gořalík Jan</t>
  </si>
  <si>
    <t>Novotný Jakub</t>
  </si>
  <si>
    <t>Vojtičko Petr</t>
  </si>
  <si>
    <t>Burgár S.</t>
  </si>
  <si>
    <t>SKCWG Bohumin</t>
  </si>
  <si>
    <t>Kolář Petr</t>
  </si>
  <si>
    <t>Svoboda Petr</t>
  </si>
  <si>
    <t>Barbulák Jan</t>
  </si>
  <si>
    <t>Theyer Patrik</t>
  </si>
  <si>
    <t>Thér Jaroslav</t>
  </si>
  <si>
    <t>TAK H Brno C</t>
  </si>
  <si>
    <t>Brhel Pavel</t>
  </si>
  <si>
    <t>Liener Jiří</t>
  </si>
  <si>
    <t>Vlašic Karel</t>
  </si>
  <si>
    <t>Moravčík Václav</t>
  </si>
  <si>
    <t>Kluska Petr</t>
  </si>
  <si>
    <t>Rudolf Jan</t>
  </si>
  <si>
    <t>Vzpířání Haná</t>
  </si>
  <si>
    <t>Liška Petr</t>
  </si>
  <si>
    <t>Dobrý Jaroslav</t>
  </si>
  <si>
    <t>Dobrý Jan</t>
  </si>
  <si>
    <t>Liška Radek</t>
  </si>
  <si>
    <t>Skopal Petr</t>
  </si>
  <si>
    <t>Příbor 8.6.2019</t>
  </si>
  <si>
    <t>Rozhodčí:  Burgar M., Sattková R., Burgár S., Vician, Lepíková, Doležel, Kolář D.</t>
  </si>
  <si>
    <t>Lachnit Martin</t>
  </si>
  <si>
    <t>-</t>
  </si>
  <si>
    <t>1.</t>
  </si>
  <si>
    <t>2.</t>
  </si>
  <si>
    <t>3.</t>
  </si>
  <si>
    <t>4.</t>
  </si>
  <si>
    <t>5.</t>
  </si>
  <si>
    <t>6.</t>
  </si>
  <si>
    <t>III. liga mužů ve vzpírání družstev pro rok 2019 -  2. kolo - Příbor  8.6.2019</t>
  </si>
  <si>
    <t>výsledky po      1 kole</t>
  </si>
  <si>
    <t>CFD Brno</t>
  </si>
  <si>
    <t>SKV B. Bohumín B</t>
  </si>
  <si>
    <t>SPČ Olomouc</t>
  </si>
  <si>
    <t>Vzpírání Haná</t>
  </si>
  <si>
    <t>SKCWG Bohumín</t>
  </si>
  <si>
    <t>výsledky       2. kolo</t>
  </si>
  <si>
    <t>TAK H. Brno C</t>
  </si>
  <si>
    <t>Celkové  pořadí - 2019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</si>
</sst>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"/>
    <numFmt numFmtId="167" formatCode="#,##0.0000"/>
    <numFmt numFmtId="168" formatCode="0.0"/>
    <numFmt numFmtId="169" formatCode="#,##0.000"/>
    <numFmt numFmtId="170" formatCode="0.000"/>
    <numFmt numFmtId="171" formatCode="0.00000"/>
    <numFmt numFmtId="172" formatCode="0.0000000"/>
    <numFmt numFmtId="173" formatCode="0_ ;[Red]\-0\ 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20"/>
      <name val="Arial CE"/>
      <family val="0"/>
    </font>
    <font>
      <b/>
      <sz val="14"/>
      <name val="Arial CE"/>
      <family val="0"/>
    </font>
    <font>
      <sz val="10"/>
      <color indexed="8"/>
      <name val="Arial"/>
      <family val="2"/>
    </font>
    <font>
      <sz val="12"/>
      <name val="Arial CE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14" fontId="0" fillId="0" borderId="0" xfId="0" applyNumberForma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5" fillId="0" borderId="27" xfId="0" applyFont="1" applyBorder="1" applyAlignment="1">
      <alignment/>
    </xf>
    <xf numFmtId="4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4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9" xfId="0" applyFont="1" applyBorder="1" applyAlignment="1">
      <alignment horizontal="left" vertical="center" wrapText="1"/>
    </xf>
    <xf numFmtId="167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67" fontId="7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167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167" fontId="4" fillId="0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31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173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173" fontId="0" fillId="0" borderId="35" xfId="0" applyNumberFormat="1" applyFont="1" applyFill="1" applyBorder="1" applyAlignment="1" applyProtection="1">
      <alignment horizontal="center" vertical="center"/>
      <protection locked="0"/>
    </xf>
    <xf numFmtId="173" fontId="4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173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3" fontId="0" fillId="0" borderId="37" xfId="0" applyNumberFormat="1" applyFont="1" applyFill="1" applyBorder="1" applyAlignment="1" applyProtection="1">
      <alignment horizontal="center" vertical="center"/>
      <protection locked="0"/>
    </xf>
    <xf numFmtId="173" fontId="0" fillId="0" borderId="32" xfId="0" applyNumberFormat="1" applyFont="1" applyFill="1" applyBorder="1" applyAlignment="1" applyProtection="1">
      <alignment horizontal="center" vertical="center"/>
      <protection locked="0"/>
    </xf>
    <xf numFmtId="173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3" fontId="4" fillId="0" borderId="43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6" xfId="0" applyFont="1" applyBorder="1" applyAlignment="1">
      <alignment/>
    </xf>
    <xf numFmtId="0" fontId="4" fillId="0" borderId="44" xfId="0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4" xfId="0" applyFont="1" applyBorder="1" applyAlignment="1">
      <alignment/>
    </xf>
    <xf numFmtId="4" fontId="4" fillId="0" borderId="44" xfId="0" applyNumberFormat="1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5" fillId="0" borderId="44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5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4" fontId="4" fillId="0" borderId="46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0" fontId="5" fillId="0" borderId="55" xfId="0" applyFont="1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6" xfId="0" applyBorder="1" applyAlignment="1">
      <alignment vertical="center"/>
    </xf>
    <xf numFmtId="173" fontId="0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166" fontId="10" fillId="0" borderId="18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166" fontId="10" fillId="0" borderId="43" xfId="0" applyNumberFormat="1" applyFont="1" applyBorder="1" applyAlignment="1">
      <alignment horizontal="center"/>
    </xf>
    <xf numFmtId="173" fontId="0" fillId="0" borderId="33" xfId="0" applyNumberFormat="1" applyFont="1" applyFill="1" applyBorder="1" applyAlignment="1" applyProtection="1">
      <alignment horizontal="center" vertical="center"/>
      <protection locked="0"/>
    </xf>
    <xf numFmtId="173" fontId="0" fillId="0" borderId="39" xfId="0" applyNumberFormat="1" applyFont="1" applyFill="1" applyBorder="1" applyAlignment="1" applyProtection="1">
      <alignment horizontal="center" vertical="center"/>
      <protection locked="0"/>
    </xf>
    <xf numFmtId="173" fontId="0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9" xfId="0" applyFont="1" applyFill="1" applyBorder="1" applyAlignment="1">
      <alignment vertical="center"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166" fontId="10" fillId="0" borderId="36" xfId="0" applyNumberFormat="1" applyFont="1" applyBorder="1" applyAlignment="1">
      <alignment horizontal="center"/>
    </xf>
    <xf numFmtId="0" fontId="0" fillId="0" borderId="5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5" xfId="0" applyBorder="1" applyAlignment="1">
      <alignment vertical="center"/>
    </xf>
    <xf numFmtId="173" fontId="4" fillId="0" borderId="36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173" fontId="0" fillId="0" borderId="34" xfId="0" applyNumberFormat="1" applyFont="1" applyFill="1" applyBorder="1" applyAlignment="1" applyProtection="1">
      <alignment horizontal="center" vertical="center"/>
      <protection locked="0"/>
    </xf>
    <xf numFmtId="173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7" fillId="0" borderId="62" xfId="0" applyFont="1" applyFill="1" applyBorder="1" applyAlignment="1">
      <alignment horizontal="center" vertical="center"/>
    </xf>
    <xf numFmtId="166" fontId="12" fillId="0" borderId="63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65" xfId="0" applyFont="1" applyFill="1" applyBorder="1" applyAlignment="1">
      <alignment horizontal="center" vertical="center"/>
    </xf>
    <xf numFmtId="166" fontId="12" fillId="0" borderId="66" xfId="0" applyNumberFormat="1" applyFont="1" applyBorder="1" applyAlignment="1">
      <alignment horizontal="center"/>
    </xf>
    <xf numFmtId="0" fontId="11" fillId="0" borderId="65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167" fontId="4" fillId="0" borderId="75" xfId="0" applyNumberFormat="1" applyFont="1" applyBorder="1" applyAlignment="1">
      <alignment horizontal="center" vertical="center"/>
    </xf>
    <xf numFmtId="167" fontId="4" fillId="0" borderId="66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showOutlineSymbols="0" zoomScalePageLayoutView="0" workbookViewId="0" topLeftCell="A1">
      <pane ySplit="4" topLeftCell="A5" activePane="bottomLeft" state="frozen"/>
      <selection pane="topLeft" activeCell="A1" sqref="A1"/>
      <selection pane="bottomLeft" activeCell="Y17" sqref="Y17"/>
    </sheetView>
  </sheetViews>
  <sheetFormatPr defaultColWidth="9.00390625" defaultRowHeight="12.75"/>
  <cols>
    <col min="1" max="1" width="23.125" style="0" customWidth="1"/>
    <col min="2" max="2" width="18.375" style="29" customWidth="1"/>
    <col min="3" max="3" width="6.875" style="0" customWidth="1"/>
    <col min="4" max="4" width="5.375" style="0" customWidth="1"/>
    <col min="5" max="7" width="7.00390625" style="31" customWidth="1"/>
    <col min="8" max="8" width="7.00390625" style="0" customWidth="1"/>
    <col min="9" max="11" width="7.00390625" style="31" customWidth="1"/>
    <col min="12" max="12" width="7.00390625" style="0" customWidth="1"/>
    <col min="13" max="13" width="7.25390625" style="0" customWidth="1"/>
    <col min="14" max="14" width="14.25390625" style="59" customWidth="1"/>
    <col min="15" max="16" width="0" style="31" hidden="1" customWidth="1"/>
    <col min="17" max="18" width="0" style="0" hidden="1" customWidth="1"/>
    <col min="19" max="19" width="9.125" style="204" customWidth="1"/>
  </cols>
  <sheetData>
    <row r="1" spans="1:14" ht="23.25">
      <c r="A1" s="230" t="s">
        <v>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8.25" customHeight="1" thickBot="1">
      <c r="A2" s="1"/>
      <c r="B2" s="2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6"/>
    </row>
    <row r="3" spans="1:19" s="28" customFormat="1" ht="19.5" customHeight="1">
      <c r="A3" s="235" t="s">
        <v>2</v>
      </c>
      <c r="B3" s="237" t="s">
        <v>3</v>
      </c>
      <c r="C3" s="237" t="s">
        <v>10</v>
      </c>
      <c r="D3" s="239" t="s">
        <v>11</v>
      </c>
      <c r="E3" s="233" t="s">
        <v>6</v>
      </c>
      <c r="F3" s="234"/>
      <c r="G3" s="234"/>
      <c r="H3" s="27"/>
      <c r="I3" s="231" t="s">
        <v>7</v>
      </c>
      <c r="J3" s="232"/>
      <c r="K3" s="232"/>
      <c r="L3" s="232"/>
      <c r="M3" s="235" t="s">
        <v>15</v>
      </c>
      <c r="N3" s="241" t="s">
        <v>16</v>
      </c>
      <c r="O3" s="147"/>
      <c r="P3" s="147"/>
      <c r="Q3" s="148" t="s">
        <v>26</v>
      </c>
      <c r="R3" s="148" t="s">
        <v>28</v>
      </c>
      <c r="S3" s="228"/>
    </row>
    <row r="4" spans="1:19" s="28" customFormat="1" ht="19.5" customHeight="1" thickBot="1">
      <c r="A4" s="236"/>
      <c r="B4" s="238"/>
      <c r="C4" s="238"/>
      <c r="D4" s="240"/>
      <c r="E4" s="194" t="s">
        <v>12</v>
      </c>
      <c r="F4" s="195" t="s">
        <v>13</v>
      </c>
      <c r="G4" s="195" t="s">
        <v>14</v>
      </c>
      <c r="H4" s="196" t="s">
        <v>6</v>
      </c>
      <c r="I4" s="197" t="s">
        <v>12</v>
      </c>
      <c r="J4" s="195" t="s">
        <v>13</v>
      </c>
      <c r="K4" s="195" t="s">
        <v>14</v>
      </c>
      <c r="L4" s="198" t="s">
        <v>7</v>
      </c>
      <c r="M4" s="236"/>
      <c r="N4" s="242"/>
      <c r="O4" s="199" t="s">
        <v>25</v>
      </c>
      <c r="P4" s="199" t="s">
        <v>24</v>
      </c>
      <c r="Q4" s="149" t="s">
        <v>27</v>
      </c>
      <c r="R4" s="149" t="s">
        <v>29</v>
      </c>
      <c r="S4" s="229"/>
    </row>
    <row r="5" spans="1:19" s="28" customFormat="1" ht="18.75" customHeight="1">
      <c r="A5" s="188" t="s">
        <v>72</v>
      </c>
      <c r="B5" s="87" t="s">
        <v>71</v>
      </c>
      <c r="C5" s="175">
        <v>89</v>
      </c>
      <c r="D5" s="96">
        <v>1997</v>
      </c>
      <c r="E5" s="93">
        <v>60</v>
      </c>
      <c r="F5" s="88">
        <v>-70</v>
      </c>
      <c r="G5" s="88">
        <v>-70</v>
      </c>
      <c r="H5" s="91">
        <f aca="true" t="shared" si="0" ref="H5:H18">IF(MAX(E5:G5)&lt;0,0,MAX(E5:G5))</f>
        <v>60</v>
      </c>
      <c r="I5" s="163">
        <v>90</v>
      </c>
      <c r="J5" s="88">
        <v>100</v>
      </c>
      <c r="K5" s="88">
        <v>-110</v>
      </c>
      <c r="L5" s="90">
        <f aca="true" t="shared" si="1" ref="L5:L18">IF(MAX(I5:K5)&lt;0,0,MAX(I5:K5))</f>
        <v>100</v>
      </c>
      <c r="M5" s="89">
        <f aca="true" t="shared" si="2" ref="M5:M18">L5+H5</f>
        <v>160</v>
      </c>
      <c r="N5" s="159">
        <f aca="true" t="shared" si="3" ref="N5:N18">IF(ISNUMBER(C5),(IF(174.393&lt;C5,M5,TRUNC(10^(0.794358141*((LOG((C5/174.393)/LOG(10))*(LOG((C5/174.393)/LOG(10)))))),4)*M5)),0)</f>
        <v>187.024</v>
      </c>
      <c r="O5" s="179">
        <f aca="true" t="shared" si="4" ref="O5:O18">IF(P5&lt;18,30,IF(P5&lt;21,20,0))</f>
        <v>0</v>
      </c>
      <c r="P5" s="176">
        <v>2015</v>
      </c>
      <c r="Q5" s="177" t="e">
        <f aca="true" t="shared" si="5" ref="Q5:Q11">RANK(N5,$N$8:$N$14)</f>
        <v>#N/A</v>
      </c>
      <c r="R5" s="178"/>
      <c r="S5" s="243" t="s">
        <v>86</v>
      </c>
    </row>
    <row r="6" spans="1:19" s="28" customFormat="1" ht="18.75" customHeight="1">
      <c r="A6" s="189" t="s">
        <v>73</v>
      </c>
      <c r="B6" s="80" t="s">
        <v>71</v>
      </c>
      <c r="C6" s="171">
        <v>85.9</v>
      </c>
      <c r="D6" s="92">
        <v>199</v>
      </c>
      <c r="E6" s="94">
        <v>90</v>
      </c>
      <c r="F6" s="81">
        <v>95</v>
      </c>
      <c r="G6" s="81">
        <v>-100</v>
      </c>
      <c r="H6" s="78">
        <f t="shared" si="0"/>
        <v>95</v>
      </c>
      <c r="I6" s="162">
        <v>110</v>
      </c>
      <c r="J6" s="81">
        <v>115</v>
      </c>
      <c r="K6" s="81">
        <v>120</v>
      </c>
      <c r="L6" s="82">
        <f t="shared" si="1"/>
        <v>120</v>
      </c>
      <c r="M6" s="83">
        <f t="shared" si="2"/>
        <v>215</v>
      </c>
      <c r="N6" s="160">
        <f t="shared" si="3"/>
        <v>255.592</v>
      </c>
      <c r="O6" s="158">
        <f t="shared" si="4"/>
        <v>0</v>
      </c>
      <c r="P6" s="79">
        <v>2015</v>
      </c>
      <c r="Q6" s="153" t="e">
        <f t="shared" si="5"/>
        <v>#N/A</v>
      </c>
      <c r="R6" s="154"/>
      <c r="S6" s="244"/>
    </row>
    <row r="7" spans="1:19" s="28" customFormat="1" ht="18.75" customHeight="1">
      <c r="A7" s="189" t="s">
        <v>76</v>
      </c>
      <c r="B7" s="80" t="s">
        <v>71</v>
      </c>
      <c r="C7" s="171">
        <v>71</v>
      </c>
      <c r="D7" s="92">
        <v>1978</v>
      </c>
      <c r="E7" s="94">
        <v>65</v>
      </c>
      <c r="F7" s="81">
        <v>70</v>
      </c>
      <c r="G7" s="81">
        <v>-75</v>
      </c>
      <c r="H7" s="78">
        <f t="shared" si="0"/>
        <v>70</v>
      </c>
      <c r="I7" s="162">
        <v>80</v>
      </c>
      <c r="J7" s="81">
        <v>85</v>
      </c>
      <c r="K7" s="81">
        <v>90</v>
      </c>
      <c r="L7" s="82">
        <f t="shared" si="1"/>
        <v>90</v>
      </c>
      <c r="M7" s="83">
        <f t="shared" si="2"/>
        <v>160</v>
      </c>
      <c r="N7" s="160">
        <f t="shared" si="3"/>
        <v>211.392</v>
      </c>
      <c r="O7" s="158">
        <f t="shared" si="4"/>
        <v>0</v>
      </c>
      <c r="P7" s="79">
        <v>2015</v>
      </c>
      <c r="Q7" s="153" t="e">
        <f t="shared" si="5"/>
        <v>#N/A</v>
      </c>
      <c r="R7" s="154"/>
      <c r="S7" s="244"/>
    </row>
    <row r="8" spans="1:19" s="28" customFormat="1" ht="18.75" customHeight="1">
      <c r="A8" s="189" t="s">
        <v>74</v>
      </c>
      <c r="B8" s="80" t="s">
        <v>71</v>
      </c>
      <c r="C8" s="171">
        <v>101</v>
      </c>
      <c r="D8" s="92">
        <v>2003</v>
      </c>
      <c r="E8" s="94">
        <v>65</v>
      </c>
      <c r="F8" s="81">
        <v>70</v>
      </c>
      <c r="G8" s="81">
        <v>-75</v>
      </c>
      <c r="H8" s="78">
        <f t="shared" si="0"/>
        <v>70</v>
      </c>
      <c r="I8" s="162">
        <v>90</v>
      </c>
      <c r="J8" s="81">
        <v>95</v>
      </c>
      <c r="K8" s="81">
        <v>100</v>
      </c>
      <c r="L8" s="82">
        <f t="shared" si="1"/>
        <v>100</v>
      </c>
      <c r="M8" s="83">
        <f t="shared" si="2"/>
        <v>170</v>
      </c>
      <c r="N8" s="160">
        <f t="shared" si="3"/>
        <v>188.428</v>
      </c>
      <c r="O8" s="158">
        <f t="shared" si="4"/>
        <v>0</v>
      </c>
      <c r="P8" s="79">
        <v>2015</v>
      </c>
      <c r="Q8" s="153">
        <f t="shared" si="5"/>
        <v>5</v>
      </c>
      <c r="R8" s="154"/>
      <c r="S8" s="244"/>
    </row>
    <row r="9" spans="1:19" s="75" customFormat="1" ht="18.75" customHeight="1" thickBot="1">
      <c r="A9" s="190" t="s">
        <v>75</v>
      </c>
      <c r="B9" s="84" t="s">
        <v>71</v>
      </c>
      <c r="C9" s="191">
        <v>102.5</v>
      </c>
      <c r="D9" s="97">
        <v>1971</v>
      </c>
      <c r="E9" s="95" t="s">
        <v>80</v>
      </c>
      <c r="F9" s="85" t="s">
        <v>80</v>
      </c>
      <c r="G9" s="85" t="s">
        <v>80</v>
      </c>
      <c r="H9" s="86">
        <f t="shared" si="0"/>
        <v>0</v>
      </c>
      <c r="I9" s="164" t="s">
        <v>80</v>
      </c>
      <c r="J9" s="85" t="s">
        <v>80</v>
      </c>
      <c r="K9" s="85" t="s">
        <v>80</v>
      </c>
      <c r="L9" s="180">
        <f t="shared" si="1"/>
        <v>0</v>
      </c>
      <c r="M9" s="181">
        <f t="shared" si="2"/>
        <v>0</v>
      </c>
      <c r="N9" s="182">
        <f t="shared" si="3"/>
        <v>0</v>
      </c>
      <c r="O9" s="183">
        <f t="shared" si="4"/>
        <v>0</v>
      </c>
      <c r="P9" s="184">
        <v>2015</v>
      </c>
      <c r="Q9" s="185">
        <f t="shared" si="5"/>
        <v>7</v>
      </c>
      <c r="R9" s="186"/>
      <c r="S9" s="244"/>
    </row>
    <row r="10" spans="1:19" s="209" customFormat="1" ht="18.75" customHeight="1" thickBot="1">
      <c r="A10" s="227" t="str">
        <f>B9</f>
        <v>Vzpířání Haná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3"/>
      <c r="M10" s="205"/>
      <c r="N10" s="206">
        <f>SUM(N5:N9)</f>
        <v>842.436</v>
      </c>
      <c r="O10" s="207"/>
      <c r="P10" s="207"/>
      <c r="Q10" s="208">
        <f t="shared" si="5"/>
        <v>1</v>
      </c>
      <c r="S10" s="245"/>
    </row>
    <row r="11" spans="1:19" s="75" customFormat="1" ht="18.75" customHeight="1">
      <c r="A11" s="188" t="s">
        <v>54</v>
      </c>
      <c r="B11" s="87" t="s">
        <v>52</v>
      </c>
      <c r="C11" s="175">
        <v>83.7</v>
      </c>
      <c r="D11" s="96">
        <v>1998</v>
      </c>
      <c r="E11" s="93">
        <v>65</v>
      </c>
      <c r="F11" s="88">
        <v>70</v>
      </c>
      <c r="G11" s="88">
        <v>75</v>
      </c>
      <c r="H11" s="91">
        <f t="shared" si="0"/>
        <v>75</v>
      </c>
      <c r="I11" s="163">
        <v>85</v>
      </c>
      <c r="J11" s="88">
        <v>90</v>
      </c>
      <c r="K11" s="88">
        <v>95</v>
      </c>
      <c r="L11" s="90">
        <f t="shared" si="1"/>
        <v>95</v>
      </c>
      <c r="M11" s="89">
        <f t="shared" si="2"/>
        <v>170</v>
      </c>
      <c r="N11" s="159">
        <f t="shared" si="3"/>
        <v>204.731</v>
      </c>
      <c r="O11" s="192">
        <f t="shared" si="4"/>
        <v>0</v>
      </c>
      <c r="P11" s="192">
        <v>2015</v>
      </c>
      <c r="Q11" s="193">
        <f t="shared" si="5"/>
        <v>4</v>
      </c>
      <c r="R11" s="148"/>
      <c r="S11" s="243" t="s">
        <v>85</v>
      </c>
    </row>
    <row r="12" spans="1:19" s="28" customFormat="1" ht="18.75" customHeight="1">
      <c r="A12" s="189" t="s">
        <v>55</v>
      </c>
      <c r="B12" s="80" t="s">
        <v>52</v>
      </c>
      <c r="C12" s="171">
        <v>78.8</v>
      </c>
      <c r="D12" s="92">
        <v>1987</v>
      </c>
      <c r="E12" s="94">
        <v>73</v>
      </c>
      <c r="F12" s="81">
        <v>78</v>
      </c>
      <c r="G12" s="81">
        <v>81</v>
      </c>
      <c r="H12" s="78">
        <f t="shared" si="0"/>
        <v>81</v>
      </c>
      <c r="I12" s="162">
        <v>93</v>
      </c>
      <c r="J12" s="81">
        <v>-98</v>
      </c>
      <c r="K12" s="81">
        <v>-98</v>
      </c>
      <c r="L12" s="82">
        <f t="shared" si="1"/>
        <v>93</v>
      </c>
      <c r="M12" s="83">
        <f t="shared" si="2"/>
        <v>174</v>
      </c>
      <c r="N12" s="160">
        <f t="shared" si="3"/>
        <v>216.3168</v>
      </c>
      <c r="O12" s="156">
        <f t="shared" si="4"/>
        <v>0</v>
      </c>
      <c r="P12" s="156">
        <v>2015</v>
      </c>
      <c r="Q12" s="157"/>
      <c r="R12" s="75"/>
      <c r="S12" s="244"/>
    </row>
    <row r="13" spans="1:19" s="28" customFormat="1" ht="18.75" customHeight="1">
      <c r="A13" s="189" t="s">
        <v>53</v>
      </c>
      <c r="B13" s="80" t="s">
        <v>52</v>
      </c>
      <c r="C13" s="171">
        <v>79.9</v>
      </c>
      <c r="D13" s="92">
        <v>2000</v>
      </c>
      <c r="E13" s="94">
        <v>63</v>
      </c>
      <c r="F13" s="81">
        <v>-70</v>
      </c>
      <c r="G13" s="81">
        <v>72</v>
      </c>
      <c r="H13" s="78">
        <f t="shared" si="0"/>
        <v>72</v>
      </c>
      <c r="I13" s="162">
        <v>78</v>
      </c>
      <c r="J13" s="81">
        <v>-83</v>
      </c>
      <c r="K13" s="81">
        <v>-85</v>
      </c>
      <c r="L13" s="82">
        <f t="shared" si="1"/>
        <v>78</v>
      </c>
      <c r="M13" s="83">
        <f t="shared" si="2"/>
        <v>150</v>
      </c>
      <c r="N13" s="160">
        <f t="shared" si="3"/>
        <v>185.07</v>
      </c>
      <c r="O13" s="156">
        <f t="shared" si="4"/>
        <v>0</v>
      </c>
      <c r="P13" s="156">
        <v>2015</v>
      </c>
      <c r="Q13" s="157">
        <f>RANK(N13,$N$8:$N$14)</f>
        <v>6</v>
      </c>
      <c r="R13" s="75"/>
      <c r="S13" s="244"/>
    </row>
    <row r="14" spans="1:19" s="28" customFormat="1" ht="18.75" customHeight="1">
      <c r="A14" s="189" t="s">
        <v>41</v>
      </c>
      <c r="B14" s="80" t="s">
        <v>52</v>
      </c>
      <c r="C14" s="171">
        <v>107.4</v>
      </c>
      <c r="D14" s="92">
        <v>1958</v>
      </c>
      <c r="E14" s="94">
        <v>75</v>
      </c>
      <c r="F14" s="150">
        <v>80</v>
      </c>
      <c r="G14" s="150">
        <v>83</v>
      </c>
      <c r="H14" s="99">
        <f t="shared" si="0"/>
        <v>83</v>
      </c>
      <c r="I14" s="162">
        <v>105</v>
      </c>
      <c r="J14" s="150">
        <v>112</v>
      </c>
      <c r="K14" s="150">
        <v>116</v>
      </c>
      <c r="L14" s="151">
        <f t="shared" si="1"/>
        <v>116</v>
      </c>
      <c r="M14" s="152">
        <f t="shared" si="2"/>
        <v>199</v>
      </c>
      <c r="N14" s="161">
        <f t="shared" si="3"/>
        <v>215.7956</v>
      </c>
      <c r="O14" s="156">
        <f t="shared" si="4"/>
        <v>0</v>
      </c>
      <c r="P14" s="156">
        <v>2015</v>
      </c>
      <c r="Q14" s="157">
        <f>RANK(N14,$N$8:$N$14)</f>
        <v>3</v>
      </c>
      <c r="R14" s="75"/>
      <c r="S14" s="244"/>
    </row>
    <row r="15" spans="1:19" s="28" customFormat="1" ht="18.75" customHeight="1" thickBot="1">
      <c r="A15" s="190" t="s">
        <v>56</v>
      </c>
      <c r="B15" s="200" t="s">
        <v>52</v>
      </c>
      <c r="C15" s="98">
        <v>86.8</v>
      </c>
      <c r="D15" s="201">
        <v>2000</v>
      </c>
      <c r="E15" s="202">
        <v>75</v>
      </c>
      <c r="F15" s="203">
        <v>-80</v>
      </c>
      <c r="G15" s="203">
        <v>81</v>
      </c>
      <c r="H15" s="187">
        <f t="shared" si="0"/>
        <v>81</v>
      </c>
      <c r="I15" s="164">
        <v>88</v>
      </c>
      <c r="J15" s="85">
        <v>96</v>
      </c>
      <c r="K15" s="85">
        <v>102</v>
      </c>
      <c r="L15" s="180">
        <f t="shared" si="1"/>
        <v>102</v>
      </c>
      <c r="M15" s="181">
        <f t="shared" si="2"/>
        <v>183</v>
      </c>
      <c r="N15" s="182">
        <f t="shared" si="3"/>
        <v>216.4524</v>
      </c>
      <c r="O15" s="183">
        <f t="shared" si="4"/>
        <v>0</v>
      </c>
      <c r="P15" s="184">
        <v>2015</v>
      </c>
      <c r="Q15" s="185" t="e">
        <f>RANK(N15,$N$5:$N$7)</f>
        <v>#N/A</v>
      </c>
      <c r="R15" s="186"/>
      <c r="S15" s="244"/>
    </row>
    <row r="16" spans="1:19" s="214" customFormat="1" ht="18.75" customHeight="1" thickBot="1">
      <c r="A16" s="227" t="str">
        <f>B15</f>
        <v>TJ Holešov C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3"/>
      <c r="M16" s="205"/>
      <c r="N16" s="206">
        <f>SUM(N11:N15)</f>
        <v>1038.3658</v>
      </c>
      <c r="O16" s="210"/>
      <c r="P16" s="211"/>
      <c r="Q16" s="212"/>
      <c r="R16" s="213"/>
      <c r="S16" s="245"/>
    </row>
    <row r="17" spans="1:19" s="28" customFormat="1" ht="18.75" customHeight="1">
      <c r="A17" s="188" t="s">
        <v>49</v>
      </c>
      <c r="B17" s="87" t="s">
        <v>50</v>
      </c>
      <c r="C17" s="175">
        <v>80.8</v>
      </c>
      <c r="D17" s="96">
        <v>1994</v>
      </c>
      <c r="E17" s="93">
        <v>88</v>
      </c>
      <c r="F17" s="88">
        <v>93</v>
      </c>
      <c r="G17" s="88">
        <v>-97</v>
      </c>
      <c r="H17" s="91">
        <f t="shared" si="0"/>
        <v>93</v>
      </c>
      <c r="I17" s="163">
        <v>108</v>
      </c>
      <c r="J17" s="88">
        <v>111</v>
      </c>
      <c r="K17" s="88">
        <v>114</v>
      </c>
      <c r="L17" s="90">
        <f t="shared" si="1"/>
        <v>114</v>
      </c>
      <c r="M17" s="89">
        <f t="shared" si="2"/>
        <v>207</v>
      </c>
      <c r="N17" s="159">
        <f t="shared" si="3"/>
        <v>253.88549999999998</v>
      </c>
      <c r="O17" s="179">
        <f t="shared" si="4"/>
        <v>0</v>
      </c>
      <c r="P17" s="176">
        <v>2015</v>
      </c>
      <c r="Q17" s="177" t="e">
        <f>RANK(N17,$N$8:$N$14)</f>
        <v>#N/A</v>
      </c>
      <c r="R17" s="178"/>
      <c r="S17" s="243" t="s">
        <v>82</v>
      </c>
    </row>
    <row r="18" spans="1:19" s="28" customFormat="1" ht="18.75" customHeight="1">
      <c r="A18" s="189" t="s">
        <v>42</v>
      </c>
      <c r="B18" s="80" t="s">
        <v>50</v>
      </c>
      <c r="C18" s="171">
        <v>96</v>
      </c>
      <c r="D18" s="92">
        <v>1986</v>
      </c>
      <c r="E18" s="94">
        <v>93</v>
      </c>
      <c r="F18" s="81">
        <v>97</v>
      </c>
      <c r="G18" s="81">
        <v>101</v>
      </c>
      <c r="H18" s="78">
        <f t="shared" si="0"/>
        <v>101</v>
      </c>
      <c r="I18" s="162">
        <v>122</v>
      </c>
      <c r="J18" s="81">
        <v>126</v>
      </c>
      <c r="K18" s="81">
        <v>-128</v>
      </c>
      <c r="L18" s="82">
        <f t="shared" si="1"/>
        <v>126</v>
      </c>
      <c r="M18" s="83">
        <f t="shared" si="2"/>
        <v>227</v>
      </c>
      <c r="N18" s="160">
        <f t="shared" si="3"/>
        <v>256.6916</v>
      </c>
      <c r="O18" s="158">
        <f t="shared" si="4"/>
        <v>0</v>
      </c>
      <c r="P18" s="79">
        <v>2015</v>
      </c>
      <c r="Q18" s="153" t="e">
        <f>RANK(N18,$N$5:$N$7)</f>
        <v>#N/A</v>
      </c>
      <c r="R18" s="154"/>
      <c r="S18" s="244"/>
    </row>
    <row r="19" spans="1:19" s="28" customFormat="1" ht="18.75" customHeight="1">
      <c r="A19" s="189" t="s">
        <v>51</v>
      </c>
      <c r="B19" s="80" t="s">
        <v>50</v>
      </c>
      <c r="C19" s="171">
        <v>71.8</v>
      </c>
      <c r="D19" s="92">
        <v>1995</v>
      </c>
      <c r="E19" s="94">
        <v>90</v>
      </c>
      <c r="F19" s="81">
        <v>95</v>
      </c>
      <c r="G19" s="81">
        <v>-100</v>
      </c>
      <c r="H19" s="78">
        <f aca="true" t="shared" si="6" ref="H19:H40">IF(MAX(E19:G19)&lt;0,0,MAX(E19:G19))</f>
        <v>95</v>
      </c>
      <c r="I19" s="162">
        <v>115</v>
      </c>
      <c r="J19" s="81">
        <v>-119</v>
      </c>
      <c r="K19" s="81">
        <v>-120</v>
      </c>
      <c r="L19" s="82">
        <f aca="true" t="shared" si="7" ref="L19:L41">IF(MAX(I19:K19)&lt;0,0,MAX(I19:K19))</f>
        <v>115</v>
      </c>
      <c r="M19" s="83">
        <f aca="true" t="shared" si="8" ref="M19:M40">L19+H19</f>
        <v>210</v>
      </c>
      <c r="N19" s="160">
        <f aca="true" t="shared" si="9" ref="N19:N40">IF(ISNUMBER(C19),(IF(174.393&lt;C19,M19,TRUNC(10^(0.794358141*((LOG((C19/174.393)/LOG(10))*(LOG((C19/174.393)/LOG(10)))))),4)*M19)),0)</f>
        <v>275.541</v>
      </c>
      <c r="O19" s="158">
        <f aca="true" t="shared" si="10" ref="O19:O40">IF(P19&lt;18,30,IF(P19&lt;21,20,0))</f>
        <v>0</v>
      </c>
      <c r="P19" s="79">
        <v>2015</v>
      </c>
      <c r="Q19" s="153" t="e">
        <f aca="true" t="shared" si="11" ref="Q19:Q40">RANK(N19,$N$5:$N$7)</f>
        <v>#N/A</v>
      </c>
      <c r="R19" s="154"/>
      <c r="S19" s="244"/>
    </row>
    <row r="20" spans="1:19" s="28" customFormat="1" ht="18.75" customHeight="1">
      <c r="A20" s="189" t="s">
        <v>37</v>
      </c>
      <c r="B20" s="80" t="s">
        <v>50</v>
      </c>
      <c r="C20" s="171">
        <v>92.1</v>
      </c>
      <c r="D20" s="92">
        <v>1990</v>
      </c>
      <c r="E20" s="94">
        <v>86</v>
      </c>
      <c r="F20" s="81">
        <v>91</v>
      </c>
      <c r="G20" s="81">
        <v>-95</v>
      </c>
      <c r="H20" s="78">
        <f t="shared" si="6"/>
        <v>91</v>
      </c>
      <c r="I20" s="162">
        <v>109</v>
      </c>
      <c r="J20" s="81">
        <v>114</v>
      </c>
      <c r="K20" s="81">
        <v>118</v>
      </c>
      <c r="L20" s="82">
        <f t="shared" si="7"/>
        <v>118</v>
      </c>
      <c r="M20" s="83">
        <f t="shared" si="8"/>
        <v>209</v>
      </c>
      <c r="N20" s="160">
        <f t="shared" si="9"/>
        <v>240.53810000000001</v>
      </c>
      <c r="O20" s="158">
        <f t="shared" si="10"/>
        <v>0</v>
      </c>
      <c r="P20" s="79">
        <v>2015</v>
      </c>
      <c r="Q20" s="153" t="e">
        <f t="shared" si="11"/>
        <v>#N/A</v>
      </c>
      <c r="R20" s="154"/>
      <c r="S20" s="244"/>
    </row>
    <row r="21" spans="1:19" s="28" customFormat="1" ht="18.75" customHeight="1" thickBot="1">
      <c r="A21" s="190" t="s">
        <v>79</v>
      </c>
      <c r="B21" s="84" t="s">
        <v>50</v>
      </c>
      <c r="C21" s="191">
        <v>92.5</v>
      </c>
      <c r="D21" s="97">
        <v>1991</v>
      </c>
      <c r="E21" s="95">
        <v>82</v>
      </c>
      <c r="F21" s="85">
        <v>90</v>
      </c>
      <c r="G21" s="85">
        <v>-95</v>
      </c>
      <c r="H21" s="86">
        <f t="shared" si="6"/>
        <v>90</v>
      </c>
      <c r="I21" s="164">
        <v>108</v>
      </c>
      <c r="J21" s="85">
        <v>113</v>
      </c>
      <c r="K21" s="85">
        <v>117</v>
      </c>
      <c r="L21" s="180">
        <f t="shared" si="7"/>
        <v>117</v>
      </c>
      <c r="M21" s="181">
        <f t="shared" si="8"/>
        <v>207</v>
      </c>
      <c r="N21" s="182">
        <f t="shared" si="9"/>
        <v>237.7809</v>
      </c>
      <c r="O21" s="183">
        <f t="shared" si="10"/>
        <v>0</v>
      </c>
      <c r="P21" s="184">
        <v>2015</v>
      </c>
      <c r="Q21" s="185" t="e">
        <f t="shared" si="11"/>
        <v>#N/A</v>
      </c>
      <c r="R21" s="186"/>
      <c r="S21" s="244"/>
    </row>
    <row r="22" spans="1:19" s="214" customFormat="1" ht="18.75" customHeight="1" thickBot="1">
      <c r="A22" s="224" t="str">
        <f>B21</f>
        <v>TJ Holešov B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6"/>
      <c r="M22" s="205"/>
      <c r="N22" s="206">
        <f>SUM(N17:N21)</f>
        <v>1264.4370999999999</v>
      </c>
      <c r="O22" s="210"/>
      <c r="P22" s="211"/>
      <c r="Q22" s="212" t="e">
        <f t="shared" si="11"/>
        <v>#N/A</v>
      </c>
      <c r="R22" s="213"/>
      <c r="S22" s="245"/>
    </row>
    <row r="23" spans="1:19" s="28" customFormat="1" ht="18.75" customHeight="1">
      <c r="A23" s="188" t="s">
        <v>67</v>
      </c>
      <c r="B23" s="87" t="s">
        <v>64</v>
      </c>
      <c r="C23" s="175">
        <v>93.6</v>
      </c>
      <c r="D23" s="96">
        <v>1990</v>
      </c>
      <c r="E23" s="93">
        <v>-92</v>
      </c>
      <c r="F23" s="88">
        <v>0</v>
      </c>
      <c r="G23" s="88">
        <v>0</v>
      </c>
      <c r="H23" s="91">
        <f t="shared" si="6"/>
        <v>0</v>
      </c>
      <c r="I23" s="163">
        <v>0</v>
      </c>
      <c r="J23" s="88">
        <v>0</v>
      </c>
      <c r="K23" s="88">
        <v>0</v>
      </c>
      <c r="L23" s="90">
        <f t="shared" si="7"/>
        <v>0</v>
      </c>
      <c r="M23" s="89">
        <f t="shared" si="8"/>
        <v>0</v>
      </c>
      <c r="N23" s="159">
        <f t="shared" si="9"/>
        <v>0</v>
      </c>
      <c r="O23" s="179">
        <f t="shared" si="10"/>
        <v>0</v>
      </c>
      <c r="P23" s="176">
        <v>2015</v>
      </c>
      <c r="Q23" s="177" t="e">
        <f t="shared" si="11"/>
        <v>#N/A</v>
      </c>
      <c r="R23" s="178"/>
      <c r="S23" s="243" t="s">
        <v>83</v>
      </c>
    </row>
    <row r="24" spans="1:19" s="28" customFormat="1" ht="18.75" customHeight="1">
      <c r="A24" s="189" t="s">
        <v>69</v>
      </c>
      <c r="B24" s="80" t="s">
        <v>64</v>
      </c>
      <c r="C24" s="171">
        <v>93.1</v>
      </c>
      <c r="D24" s="92">
        <v>1997</v>
      </c>
      <c r="E24" s="94">
        <v>85</v>
      </c>
      <c r="F24" s="81">
        <v>90</v>
      </c>
      <c r="G24" s="81">
        <v>96</v>
      </c>
      <c r="H24" s="78">
        <f t="shared" si="6"/>
        <v>96</v>
      </c>
      <c r="I24" s="162">
        <v>110</v>
      </c>
      <c r="J24" s="81">
        <v>115</v>
      </c>
      <c r="K24" s="81">
        <v>-120</v>
      </c>
      <c r="L24" s="82">
        <f t="shared" si="7"/>
        <v>115</v>
      </c>
      <c r="M24" s="83">
        <f t="shared" si="8"/>
        <v>211</v>
      </c>
      <c r="N24" s="160">
        <f t="shared" si="9"/>
        <v>241.7005</v>
      </c>
      <c r="O24" s="158">
        <f t="shared" si="10"/>
        <v>0</v>
      </c>
      <c r="P24" s="79">
        <v>2015</v>
      </c>
      <c r="Q24" s="153" t="e">
        <f t="shared" si="11"/>
        <v>#N/A</v>
      </c>
      <c r="R24" s="154"/>
      <c r="S24" s="244"/>
    </row>
    <row r="25" spans="1:20" s="28" customFormat="1" ht="18.75" customHeight="1">
      <c r="A25" s="189" t="s">
        <v>70</v>
      </c>
      <c r="B25" s="80" t="s">
        <v>64</v>
      </c>
      <c r="C25" s="171">
        <v>86.3</v>
      </c>
      <c r="D25" s="92">
        <v>1996</v>
      </c>
      <c r="E25" s="94">
        <v>80</v>
      </c>
      <c r="F25" s="81">
        <v>85</v>
      </c>
      <c r="G25" s="81">
        <v>90</v>
      </c>
      <c r="H25" s="78">
        <f t="shared" si="6"/>
        <v>90</v>
      </c>
      <c r="I25" s="162">
        <v>115</v>
      </c>
      <c r="J25" s="81">
        <v>120</v>
      </c>
      <c r="K25" s="81">
        <v>125</v>
      </c>
      <c r="L25" s="82">
        <f t="shared" si="7"/>
        <v>125</v>
      </c>
      <c r="M25" s="83">
        <f t="shared" si="8"/>
        <v>215</v>
      </c>
      <c r="N25" s="160">
        <f t="shared" si="9"/>
        <v>255.01149999999998</v>
      </c>
      <c r="O25" s="158">
        <f t="shared" si="10"/>
        <v>0</v>
      </c>
      <c r="P25" s="79">
        <v>2015</v>
      </c>
      <c r="Q25" s="153" t="e">
        <f t="shared" si="11"/>
        <v>#N/A</v>
      </c>
      <c r="R25" s="154"/>
      <c r="S25" s="244"/>
      <c r="T25" s="155"/>
    </row>
    <row r="26" spans="1:19" s="28" customFormat="1" ht="18.75" customHeight="1">
      <c r="A26" s="189" t="s">
        <v>65</v>
      </c>
      <c r="B26" s="80" t="s">
        <v>64</v>
      </c>
      <c r="C26" s="171">
        <v>75.1</v>
      </c>
      <c r="D26" s="92">
        <v>1969</v>
      </c>
      <c r="E26" s="94">
        <v>-75</v>
      </c>
      <c r="F26" s="81">
        <v>75</v>
      </c>
      <c r="G26" s="81">
        <v>78</v>
      </c>
      <c r="H26" s="78">
        <f t="shared" si="6"/>
        <v>78</v>
      </c>
      <c r="I26" s="162">
        <v>100</v>
      </c>
      <c r="J26" s="81">
        <v>-105</v>
      </c>
      <c r="K26" s="81">
        <v>-105</v>
      </c>
      <c r="L26" s="82">
        <f t="shared" si="7"/>
        <v>100</v>
      </c>
      <c r="M26" s="83">
        <f t="shared" si="8"/>
        <v>178</v>
      </c>
      <c r="N26" s="160">
        <f t="shared" si="9"/>
        <v>227.37720000000002</v>
      </c>
      <c r="O26" s="158">
        <f t="shared" si="10"/>
        <v>0</v>
      </c>
      <c r="P26" s="79">
        <v>2015</v>
      </c>
      <c r="Q26" s="153" t="e">
        <f t="shared" si="11"/>
        <v>#N/A</v>
      </c>
      <c r="R26" s="154"/>
      <c r="S26" s="244"/>
    </row>
    <row r="27" spans="1:19" s="28" customFormat="1" ht="18.75" customHeight="1">
      <c r="A27" s="189" t="s">
        <v>66</v>
      </c>
      <c r="B27" s="80" t="s">
        <v>64</v>
      </c>
      <c r="C27" s="171">
        <v>88.5</v>
      </c>
      <c r="D27" s="92">
        <v>2000</v>
      </c>
      <c r="E27" s="94">
        <v>-75</v>
      </c>
      <c r="F27" s="81">
        <v>75</v>
      </c>
      <c r="G27" s="81">
        <v>80</v>
      </c>
      <c r="H27" s="78">
        <f t="shared" si="6"/>
        <v>80</v>
      </c>
      <c r="I27" s="162">
        <v>100</v>
      </c>
      <c r="J27" s="81">
        <v>110</v>
      </c>
      <c r="K27" s="81">
        <v>0</v>
      </c>
      <c r="L27" s="82">
        <f t="shared" si="7"/>
        <v>110</v>
      </c>
      <c r="M27" s="83">
        <f t="shared" si="8"/>
        <v>190</v>
      </c>
      <c r="N27" s="160">
        <f t="shared" si="9"/>
        <v>222.67999999999998</v>
      </c>
      <c r="O27" s="158">
        <f t="shared" si="10"/>
        <v>0</v>
      </c>
      <c r="P27" s="79">
        <v>2015</v>
      </c>
      <c r="Q27" s="153" t="e">
        <f t="shared" si="11"/>
        <v>#N/A</v>
      </c>
      <c r="R27" s="154"/>
      <c r="S27" s="244"/>
    </row>
    <row r="28" spans="1:19" s="28" customFormat="1" ht="18.75" customHeight="1" thickBot="1">
      <c r="A28" s="190" t="s">
        <v>68</v>
      </c>
      <c r="B28" s="84" t="s">
        <v>64</v>
      </c>
      <c r="C28" s="191">
        <v>99.8</v>
      </c>
      <c r="D28" s="97">
        <v>1970</v>
      </c>
      <c r="E28" s="95">
        <v>97</v>
      </c>
      <c r="F28" s="85">
        <v>102</v>
      </c>
      <c r="G28" s="85">
        <v>105</v>
      </c>
      <c r="H28" s="86">
        <f t="shared" si="6"/>
        <v>105</v>
      </c>
      <c r="I28" s="164">
        <v>122</v>
      </c>
      <c r="J28" s="85">
        <v>-127</v>
      </c>
      <c r="K28" s="85">
        <v>-127</v>
      </c>
      <c r="L28" s="180">
        <f t="shared" si="7"/>
        <v>122</v>
      </c>
      <c r="M28" s="181">
        <f t="shared" si="8"/>
        <v>227</v>
      </c>
      <c r="N28" s="182">
        <f t="shared" si="9"/>
        <v>252.74179999999998</v>
      </c>
      <c r="O28" s="183">
        <f t="shared" si="10"/>
        <v>0</v>
      </c>
      <c r="P28" s="184">
        <v>2015</v>
      </c>
      <c r="Q28" s="185" t="e">
        <f t="shared" si="11"/>
        <v>#N/A</v>
      </c>
      <c r="R28" s="186"/>
      <c r="S28" s="244"/>
    </row>
    <row r="29" spans="1:19" s="214" customFormat="1" ht="18.75" customHeight="1" thickBot="1">
      <c r="A29" s="221" t="str">
        <f>B28</f>
        <v>TAK H Brno C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3"/>
      <c r="M29" s="215"/>
      <c r="N29" s="216">
        <f>SUM(N23:N28)-MIN(N23:N28)</f>
        <v>1199.511</v>
      </c>
      <c r="O29" s="217"/>
      <c r="P29" s="218"/>
      <c r="Q29" s="219" t="e">
        <f t="shared" si="11"/>
        <v>#N/A</v>
      </c>
      <c r="R29" s="220"/>
      <c r="S29" s="245"/>
    </row>
    <row r="30" spans="1:19" s="28" customFormat="1" ht="18.75" customHeight="1">
      <c r="A30" s="188" t="s">
        <v>38</v>
      </c>
      <c r="B30" s="87" t="s">
        <v>44</v>
      </c>
      <c r="C30" s="175">
        <v>79.7</v>
      </c>
      <c r="D30" s="96">
        <v>1990</v>
      </c>
      <c r="E30" s="93">
        <v>80</v>
      </c>
      <c r="F30" s="88">
        <v>85</v>
      </c>
      <c r="G30" s="88">
        <v>88</v>
      </c>
      <c r="H30" s="91">
        <f t="shared" si="6"/>
        <v>88</v>
      </c>
      <c r="I30" s="163">
        <v>-100</v>
      </c>
      <c r="J30" s="88">
        <v>100</v>
      </c>
      <c r="K30" s="88">
        <v>107</v>
      </c>
      <c r="L30" s="90">
        <f t="shared" si="7"/>
        <v>107</v>
      </c>
      <c r="M30" s="89">
        <f t="shared" si="8"/>
        <v>195</v>
      </c>
      <c r="N30" s="159">
        <f t="shared" si="9"/>
        <v>240.9225</v>
      </c>
      <c r="O30" s="179">
        <f t="shared" si="10"/>
        <v>0</v>
      </c>
      <c r="P30" s="176">
        <v>2015</v>
      </c>
      <c r="Q30" s="177" t="e">
        <f t="shared" si="11"/>
        <v>#N/A</v>
      </c>
      <c r="R30" s="178"/>
      <c r="S30" s="243" t="s">
        <v>81</v>
      </c>
    </row>
    <row r="31" spans="1:19" s="28" customFormat="1" ht="18.75" customHeight="1">
      <c r="A31" s="189" t="s">
        <v>45</v>
      </c>
      <c r="B31" s="80" t="s">
        <v>44</v>
      </c>
      <c r="C31" s="171">
        <v>80</v>
      </c>
      <c r="D31" s="92">
        <v>1988</v>
      </c>
      <c r="E31" s="94">
        <v>97</v>
      </c>
      <c r="F31" s="81">
        <v>101</v>
      </c>
      <c r="G31" s="81">
        <v>-103</v>
      </c>
      <c r="H31" s="78">
        <f t="shared" si="6"/>
        <v>101</v>
      </c>
      <c r="I31" s="162">
        <v>117</v>
      </c>
      <c r="J31" s="81">
        <v>122</v>
      </c>
      <c r="K31" s="81">
        <v>126</v>
      </c>
      <c r="L31" s="82">
        <f t="shared" si="7"/>
        <v>126</v>
      </c>
      <c r="M31" s="83">
        <f t="shared" si="8"/>
        <v>227</v>
      </c>
      <c r="N31" s="160">
        <f t="shared" si="9"/>
        <v>279.891</v>
      </c>
      <c r="O31" s="158">
        <f t="shared" si="10"/>
        <v>0</v>
      </c>
      <c r="P31" s="79">
        <v>2015</v>
      </c>
      <c r="Q31" s="153" t="e">
        <f t="shared" si="11"/>
        <v>#N/A</v>
      </c>
      <c r="R31" s="154"/>
      <c r="S31" s="244"/>
    </row>
    <row r="32" spans="1:19" s="28" customFormat="1" ht="18.75" customHeight="1">
      <c r="A32" s="189" t="s">
        <v>46</v>
      </c>
      <c r="B32" s="80" t="s">
        <v>44</v>
      </c>
      <c r="C32" s="171">
        <v>82</v>
      </c>
      <c r="D32" s="92">
        <v>1994</v>
      </c>
      <c r="E32" s="94">
        <v>95</v>
      </c>
      <c r="F32" s="81">
        <v>100</v>
      </c>
      <c r="G32" s="81">
        <v>-105</v>
      </c>
      <c r="H32" s="78">
        <f t="shared" si="6"/>
        <v>100</v>
      </c>
      <c r="I32" s="162">
        <v>117</v>
      </c>
      <c r="J32" s="81">
        <v>122</v>
      </c>
      <c r="K32" s="81">
        <v>127</v>
      </c>
      <c r="L32" s="82">
        <f t="shared" si="7"/>
        <v>127</v>
      </c>
      <c r="M32" s="83">
        <f t="shared" si="8"/>
        <v>227</v>
      </c>
      <c r="N32" s="160">
        <f t="shared" si="9"/>
        <v>276.259</v>
      </c>
      <c r="O32" s="158">
        <f t="shared" si="10"/>
        <v>0</v>
      </c>
      <c r="P32" s="79">
        <v>2015</v>
      </c>
      <c r="Q32" s="153" t="e">
        <f t="shared" si="11"/>
        <v>#N/A</v>
      </c>
      <c r="R32" s="154"/>
      <c r="S32" s="244"/>
    </row>
    <row r="33" spans="1:19" s="28" customFormat="1" ht="18.75" customHeight="1">
      <c r="A33" s="189" t="s">
        <v>47</v>
      </c>
      <c r="B33" s="80" t="s">
        <v>44</v>
      </c>
      <c r="C33" s="171">
        <v>94.2</v>
      </c>
      <c r="D33" s="92">
        <v>1987</v>
      </c>
      <c r="E33" s="94">
        <v>100</v>
      </c>
      <c r="F33" s="81">
        <v>105</v>
      </c>
      <c r="G33" s="81">
        <v>-107</v>
      </c>
      <c r="H33" s="78">
        <f t="shared" si="6"/>
        <v>105</v>
      </c>
      <c r="I33" s="162">
        <v>128</v>
      </c>
      <c r="J33" s="81">
        <v>135</v>
      </c>
      <c r="K33" s="81">
        <v>-140</v>
      </c>
      <c r="L33" s="82">
        <f t="shared" si="7"/>
        <v>135</v>
      </c>
      <c r="M33" s="83">
        <f t="shared" si="8"/>
        <v>240</v>
      </c>
      <c r="N33" s="160">
        <f t="shared" si="9"/>
        <v>273.55199999999996</v>
      </c>
      <c r="O33" s="158">
        <f t="shared" si="10"/>
        <v>0</v>
      </c>
      <c r="P33" s="79">
        <v>2015</v>
      </c>
      <c r="Q33" s="153" t="e">
        <f t="shared" si="11"/>
        <v>#N/A</v>
      </c>
      <c r="R33" s="154"/>
      <c r="S33" s="244"/>
    </row>
    <row r="34" spans="1:19" s="28" customFormat="1" ht="18.75" customHeight="1">
      <c r="A34" s="189" t="s">
        <v>40</v>
      </c>
      <c r="B34" s="80" t="s">
        <v>44</v>
      </c>
      <c r="C34" s="171">
        <v>86.3</v>
      </c>
      <c r="D34" s="92">
        <v>1986</v>
      </c>
      <c r="E34" s="94">
        <v>105</v>
      </c>
      <c r="F34" s="81">
        <v>110</v>
      </c>
      <c r="G34" s="81">
        <v>115</v>
      </c>
      <c r="H34" s="78">
        <f t="shared" si="6"/>
        <v>115</v>
      </c>
      <c r="I34" s="162">
        <v>135</v>
      </c>
      <c r="J34" s="81">
        <v>140</v>
      </c>
      <c r="K34" s="81">
        <v>150</v>
      </c>
      <c r="L34" s="82">
        <f t="shared" si="7"/>
        <v>150</v>
      </c>
      <c r="M34" s="83">
        <f t="shared" si="8"/>
        <v>265</v>
      </c>
      <c r="N34" s="160">
        <f t="shared" si="9"/>
        <v>314.31649999999996</v>
      </c>
      <c r="O34" s="158">
        <f t="shared" si="10"/>
        <v>0</v>
      </c>
      <c r="P34" s="79">
        <v>2015</v>
      </c>
      <c r="Q34" s="153" t="e">
        <f t="shared" si="11"/>
        <v>#N/A</v>
      </c>
      <c r="R34" s="154"/>
      <c r="S34" s="244"/>
    </row>
    <row r="35" spans="1:19" s="28" customFormat="1" ht="18.75" customHeight="1" thickBot="1">
      <c r="A35" s="190" t="s">
        <v>39</v>
      </c>
      <c r="B35" s="84" t="s">
        <v>44</v>
      </c>
      <c r="C35" s="191">
        <v>98.9</v>
      </c>
      <c r="D35" s="97">
        <v>1995</v>
      </c>
      <c r="E35" s="95">
        <v>75</v>
      </c>
      <c r="F35" s="85">
        <v>83</v>
      </c>
      <c r="G35" s="85">
        <v>90</v>
      </c>
      <c r="H35" s="86">
        <f t="shared" si="6"/>
        <v>90</v>
      </c>
      <c r="I35" s="164">
        <v>90</v>
      </c>
      <c r="J35" s="85">
        <v>100</v>
      </c>
      <c r="K35" s="85">
        <v>0</v>
      </c>
      <c r="L35" s="180">
        <f t="shared" si="7"/>
        <v>100</v>
      </c>
      <c r="M35" s="181">
        <f t="shared" si="8"/>
        <v>190</v>
      </c>
      <c r="N35" s="182">
        <f t="shared" si="9"/>
        <v>212.287</v>
      </c>
      <c r="O35" s="183">
        <f t="shared" si="10"/>
        <v>0</v>
      </c>
      <c r="P35" s="184">
        <v>2015</v>
      </c>
      <c r="Q35" s="185" t="e">
        <f t="shared" si="11"/>
        <v>#N/A</v>
      </c>
      <c r="R35" s="186"/>
      <c r="S35" s="244"/>
    </row>
    <row r="36" spans="1:19" s="214" customFormat="1" ht="18.75" customHeight="1" thickBot="1">
      <c r="A36" s="224" t="str">
        <f>B35</f>
        <v>SKV Příbor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6"/>
      <c r="M36" s="205"/>
      <c r="N36" s="206">
        <f>SUM(N30:N35)-MIN(N30:N35)</f>
        <v>1384.9409999999998</v>
      </c>
      <c r="O36" s="210"/>
      <c r="P36" s="211"/>
      <c r="Q36" s="212"/>
      <c r="R36" s="213"/>
      <c r="S36" s="245"/>
    </row>
    <row r="37" spans="1:19" s="28" customFormat="1" ht="18.75" customHeight="1">
      <c r="A37" s="188" t="s">
        <v>59</v>
      </c>
      <c r="B37" s="87" t="s">
        <v>58</v>
      </c>
      <c r="C37" s="175">
        <v>88.8</v>
      </c>
      <c r="D37" s="96">
        <v>1989</v>
      </c>
      <c r="E37" s="93">
        <v>70</v>
      </c>
      <c r="F37" s="88">
        <v>-73</v>
      </c>
      <c r="G37" s="88">
        <v>73</v>
      </c>
      <c r="H37" s="91">
        <f t="shared" si="6"/>
        <v>73</v>
      </c>
      <c r="I37" s="93">
        <v>90</v>
      </c>
      <c r="J37" s="88">
        <v>95</v>
      </c>
      <c r="K37" s="88">
        <v>98</v>
      </c>
      <c r="L37" s="90">
        <f t="shared" si="7"/>
        <v>98</v>
      </c>
      <c r="M37" s="89">
        <f t="shared" si="8"/>
        <v>171</v>
      </c>
      <c r="N37" s="159">
        <f t="shared" si="9"/>
        <v>200.0871</v>
      </c>
      <c r="O37" s="179">
        <f t="shared" si="10"/>
        <v>0</v>
      </c>
      <c r="P37" s="176">
        <v>2015</v>
      </c>
      <c r="Q37" s="177" t="e">
        <f t="shared" si="11"/>
        <v>#N/A</v>
      </c>
      <c r="R37" s="178"/>
      <c r="S37" s="243" t="s">
        <v>84</v>
      </c>
    </row>
    <row r="38" spans="1:19" s="28" customFormat="1" ht="18.75" customHeight="1">
      <c r="A38" s="189" t="s">
        <v>60</v>
      </c>
      <c r="B38" s="80" t="s">
        <v>58</v>
      </c>
      <c r="C38" s="171">
        <v>92.7</v>
      </c>
      <c r="D38" s="92">
        <v>1989</v>
      </c>
      <c r="E38" s="94">
        <v>86</v>
      </c>
      <c r="F38" s="81">
        <v>-91</v>
      </c>
      <c r="G38" s="81">
        <v>92</v>
      </c>
      <c r="H38" s="78">
        <f t="shared" si="6"/>
        <v>92</v>
      </c>
      <c r="I38" s="94">
        <v>110</v>
      </c>
      <c r="J38" s="81">
        <v>115</v>
      </c>
      <c r="K38" s="81">
        <v>120</v>
      </c>
      <c r="L38" s="82">
        <f t="shared" si="7"/>
        <v>120</v>
      </c>
      <c r="M38" s="83">
        <f t="shared" si="8"/>
        <v>212</v>
      </c>
      <c r="N38" s="160">
        <f t="shared" si="9"/>
        <v>243.3124</v>
      </c>
      <c r="O38" s="158">
        <f t="shared" si="10"/>
        <v>0</v>
      </c>
      <c r="P38" s="79">
        <v>2015</v>
      </c>
      <c r="Q38" s="153" t="e">
        <f t="shared" si="11"/>
        <v>#N/A</v>
      </c>
      <c r="R38" s="154"/>
      <c r="S38" s="244"/>
    </row>
    <row r="39" spans="1:19" s="28" customFormat="1" ht="18.75" customHeight="1">
      <c r="A39" s="189" t="s">
        <v>62</v>
      </c>
      <c r="B39" s="80" t="s">
        <v>58</v>
      </c>
      <c r="C39" s="171">
        <v>86</v>
      </c>
      <c r="D39" s="92">
        <v>1985</v>
      </c>
      <c r="E39" s="94">
        <v>-69</v>
      </c>
      <c r="F39" s="81">
        <v>72</v>
      </c>
      <c r="G39" s="81">
        <v>-75</v>
      </c>
      <c r="H39" s="78">
        <f t="shared" si="6"/>
        <v>72</v>
      </c>
      <c r="I39" s="94">
        <v>95</v>
      </c>
      <c r="J39" s="81">
        <v>-100</v>
      </c>
      <c r="K39" s="81">
        <v>-100</v>
      </c>
      <c r="L39" s="82">
        <f t="shared" si="7"/>
        <v>95</v>
      </c>
      <c r="M39" s="83">
        <f t="shared" si="8"/>
        <v>167</v>
      </c>
      <c r="N39" s="160">
        <f t="shared" si="9"/>
        <v>198.4127</v>
      </c>
      <c r="O39" s="158">
        <f t="shared" si="10"/>
        <v>0</v>
      </c>
      <c r="P39" s="79">
        <v>2015</v>
      </c>
      <c r="Q39" s="153" t="e">
        <f t="shared" si="11"/>
        <v>#N/A</v>
      </c>
      <c r="R39" s="154"/>
      <c r="S39" s="244"/>
    </row>
    <row r="40" spans="1:19" s="28" customFormat="1" ht="18.75" customHeight="1">
      <c r="A40" s="189" t="s">
        <v>61</v>
      </c>
      <c r="B40" s="80" t="s">
        <v>58</v>
      </c>
      <c r="C40" s="171">
        <v>78.8</v>
      </c>
      <c r="D40" s="92">
        <v>1988</v>
      </c>
      <c r="E40" s="94">
        <v>65</v>
      </c>
      <c r="F40" s="81">
        <v>70</v>
      </c>
      <c r="G40" s="81">
        <v>-75</v>
      </c>
      <c r="H40" s="78">
        <f t="shared" si="6"/>
        <v>70</v>
      </c>
      <c r="I40" s="94">
        <v>100</v>
      </c>
      <c r="J40" s="81">
        <v>-105</v>
      </c>
      <c r="K40" s="81">
        <v>0</v>
      </c>
      <c r="L40" s="82">
        <f t="shared" si="7"/>
        <v>100</v>
      </c>
      <c r="M40" s="83">
        <f t="shared" si="8"/>
        <v>170</v>
      </c>
      <c r="N40" s="160">
        <f t="shared" si="9"/>
        <v>211.34400000000002</v>
      </c>
      <c r="O40" s="158">
        <f t="shared" si="10"/>
        <v>0</v>
      </c>
      <c r="P40" s="79">
        <v>2015</v>
      </c>
      <c r="Q40" s="153" t="e">
        <f t="shared" si="11"/>
        <v>#N/A</v>
      </c>
      <c r="R40" s="154"/>
      <c r="S40" s="244"/>
    </row>
    <row r="41" spans="1:19" s="28" customFormat="1" ht="18.75" customHeight="1" thickBot="1">
      <c r="A41" s="190" t="s">
        <v>63</v>
      </c>
      <c r="B41" s="84" t="s">
        <v>58</v>
      </c>
      <c r="C41" s="191">
        <v>73.6</v>
      </c>
      <c r="D41" s="97">
        <v>1963</v>
      </c>
      <c r="E41" s="95">
        <v>72</v>
      </c>
      <c r="F41" s="85">
        <v>77</v>
      </c>
      <c r="G41" s="85">
        <v>0</v>
      </c>
      <c r="H41" s="86">
        <f>IF(MAX(E41:G41)&lt;0,0,MAX(E41:G41))</f>
        <v>77</v>
      </c>
      <c r="I41" s="95">
        <v>90</v>
      </c>
      <c r="J41" s="85">
        <v>95</v>
      </c>
      <c r="K41" s="85">
        <v>0</v>
      </c>
      <c r="L41" s="180">
        <f t="shared" si="7"/>
        <v>95</v>
      </c>
      <c r="M41" s="181">
        <f>L41+H41</f>
        <v>172</v>
      </c>
      <c r="N41" s="182">
        <f>IF(ISNUMBER(C41),(IF(174.393&lt;C41,M41,TRUNC(10^(0.794358141*((LOG((C41/174.393)/LOG(10))*(LOG((C41/174.393)/LOG(10)))))),4)*M41)),0)</f>
        <v>222.3444</v>
      </c>
      <c r="O41" s="183">
        <f>IF(P41&lt;18,30,IF(P41&lt;21,20,0))</f>
        <v>0</v>
      </c>
      <c r="P41" s="184">
        <v>2015</v>
      </c>
      <c r="Q41" s="185" t="e">
        <f>RANK(N41,$N$5:$N$7)</f>
        <v>#N/A</v>
      </c>
      <c r="R41" s="186"/>
      <c r="S41" s="244"/>
    </row>
    <row r="42" spans="1:19" s="214" customFormat="1" ht="18.75" customHeight="1" thickBot="1">
      <c r="A42" s="221" t="str">
        <f>B41</f>
        <v>SKCWG Bohumin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3"/>
      <c r="M42" s="215"/>
      <c r="N42" s="216">
        <f>SUM(N37:N41)</f>
        <v>1075.5006</v>
      </c>
      <c r="O42" s="217"/>
      <c r="P42" s="218"/>
      <c r="Q42" s="219" t="e">
        <f>RANK(N42,$N$5:$N$7)</f>
        <v>#N/A</v>
      </c>
      <c r="R42" s="220"/>
      <c r="S42" s="245"/>
    </row>
    <row r="43" spans="8:13" ht="23.25">
      <c r="H43" s="77"/>
      <c r="L43" s="76"/>
      <c r="M43" s="76"/>
    </row>
    <row r="44" spans="1:13" ht="23.25">
      <c r="A44" t="s">
        <v>77</v>
      </c>
      <c r="H44" s="77"/>
      <c r="L44" s="76"/>
      <c r="M44" s="76"/>
    </row>
    <row r="45" spans="8:13" ht="23.25">
      <c r="H45" s="77"/>
      <c r="L45" s="76"/>
      <c r="M45" s="76"/>
    </row>
    <row r="46" spans="1:13" ht="23.25">
      <c r="A46" t="s">
        <v>78</v>
      </c>
      <c r="H46" s="77"/>
      <c r="L46" s="76"/>
      <c r="M46" s="76"/>
    </row>
    <row r="47" spans="8:13" ht="23.25">
      <c r="H47" s="77"/>
      <c r="L47" s="76"/>
      <c r="M47" s="76"/>
    </row>
    <row r="48" spans="8:13" ht="23.25">
      <c r="H48" s="77"/>
      <c r="L48" s="76"/>
      <c r="M48" s="76"/>
    </row>
    <row r="49" spans="12:13" ht="23.25">
      <c r="L49" s="76"/>
      <c r="M49" s="76"/>
    </row>
  </sheetData>
  <sheetProtection/>
  <mergeCells count="22">
    <mergeCell ref="S37:S42"/>
    <mergeCell ref="S5:S10"/>
    <mergeCell ref="S11:S16"/>
    <mergeCell ref="S17:S22"/>
    <mergeCell ref="S23:S29"/>
    <mergeCell ref="S30:S36"/>
    <mergeCell ref="S3:S4"/>
    <mergeCell ref="A1:N1"/>
    <mergeCell ref="I3:L3"/>
    <mergeCell ref="E3:G3"/>
    <mergeCell ref="A3:A4"/>
    <mergeCell ref="B3:B4"/>
    <mergeCell ref="C3:C4"/>
    <mergeCell ref="D3:D4"/>
    <mergeCell ref="M3:M4"/>
    <mergeCell ref="N3:N4"/>
    <mergeCell ref="A42:L42"/>
    <mergeCell ref="A36:L36"/>
    <mergeCell ref="A29:L29"/>
    <mergeCell ref="A22:L22"/>
    <mergeCell ref="A16:L16"/>
    <mergeCell ref="A10:L10"/>
  </mergeCells>
  <printOptions horizontalCentered="1"/>
  <pageMargins left="0" right="0" top="0" bottom="0" header="0" footer="0"/>
  <pageSetup fitToWidth="2" horizontalDpi="300" verticalDpi="300" orientation="landscape" pageOrder="overThenDown" paperSize="9" scale="94" r:id="rId1"/>
  <headerFooter alignWithMargins="0">
    <oddFooter>&amp;CStránka &amp;P z &amp;N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4.625" style="0" customWidth="1"/>
    <col min="2" max="2" width="12.75390625" style="59" customWidth="1"/>
    <col min="3" max="3" width="7.625" style="59" customWidth="1"/>
    <col min="4" max="4" width="13.125" style="31" customWidth="1"/>
    <col min="5" max="5" width="8.00390625" style="31" customWidth="1"/>
    <col min="6" max="6" width="5.75390625" style="31" customWidth="1"/>
    <col min="7" max="7" width="12.25390625" style="0" customWidth="1"/>
    <col min="8" max="8" width="7.375" style="0" customWidth="1"/>
    <col min="9" max="9" width="8.00390625" style="0" customWidth="1"/>
  </cols>
  <sheetData>
    <row r="3" spans="1:9" ht="41.25" customHeight="1">
      <c r="A3" s="246" t="s">
        <v>96</v>
      </c>
      <c r="B3" s="246"/>
      <c r="C3" s="246"/>
      <c r="D3" s="246"/>
      <c r="E3" s="246"/>
      <c r="F3" s="246"/>
      <c r="G3" s="246"/>
      <c r="H3" s="246"/>
      <c r="I3" s="246"/>
    </row>
    <row r="4" ht="41.25" customHeight="1">
      <c r="A4" s="61"/>
    </row>
    <row r="5" spans="1:9" ht="42" customHeight="1">
      <c r="A5" s="62" t="s">
        <v>21</v>
      </c>
      <c r="B5" s="63" t="s">
        <v>88</v>
      </c>
      <c r="C5" s="63" t="s">
        <v>23</v>
      </c>
      <c r="D5" s="63" t="s">
        <v>94</v>
      </c>
      <c r="E5" s="63" t="s">
        <v>30</v>
      </c>
      <c r="F5" s="63" t="s">
        <v>22</v>
      </c>
      <c r="G5" s="64" t="s">
        <v>19</v>
      </c>
      <c r="H5" s="72" t="s">
        <v>22</v>
      </c>
      <c r="I5" s="64" t="s">
        <v>20</v>
      </c>
    </row>
    <row r="6" spans="1:9" ht="3.75" customHeight="1">
      <c r="A6" s="65"/>
      <c r="B6" s="66"/>
      <c r="C6" s="66"/>
      <c r="D6" s="30"/>
      <c r="E6" s="30"/>
      <c r="F6" s="30"/>
      <c r="G6" s="65"/>
      <c r="H6" s="65"/>
      <c r="I6" s="65"/>
    </row>
    <row r="7" spans="1:9" s="60" customFormat="1" ht="34.5" customHeight="1">
      <c r="A7" s="67" t="s">
        <v>44</v>
      </c>
      <c r="B7" s="68">
        <v>1380.3803</v>
      </c>
      <c r="C7" s="71">
        <v>13</v>
      </c>
      <c r="D7" s="74">
        <f>'III. Liga 2 kolo Příbor'!N36</f>
        <v>1384.9409999999998</v>
      </c>
      <c r="E7" s="69">
        <v>1</v>
      </c>
      <c r="F7" s="69">
        <v>13</v>
      </c>
      <c r="G7" s="68">
        <f aca="true" t="shared" si="0" ref="G7:G12">B7+D7</f>
        <v>2765.3212999999996</v>
      </c>
      <c r="H7" s="73">
        <f aca="true" t="shared" si="1" ref="H7:H12">F7+C7</f>
        <v>26</v>
      </c>
      <c r="I7" s="250">
        <f>RANK(H7,$H$7:$H$15)</f>
        <v>1</v>
      </c>
    </row>
    <row r="8" spans="1:9" s="60" customFormat="1" ht="34.5" customHeight="1">
      <c r="A8" s="67" t="s">
        <v>89</v>
      </c>
      <c r="B8" s="68">
        <v>1308.4471</v>
      </c>
      <c r="C8" s="71">
        <v>12</v>
      </c>
      <c r="D8" s="74"/>
      <c r="E8" s="69"/>
      <c r="F8" s="69"/>
      <c r="G8" s="68">
        <f t="shared" si="0"/>
        <v>1308.4471</v>
      </c>
      <c r="H8" s="73">
        <f t="shared" si="1"/>
        <v>12</v>
      </c>
      <c r="I8" s="250">
        <f aca="true" t="shared" si="2" ref="I8:I15">RANK(H8,$H$7:$H$15)</f>
        <v>7</v>
      </c>
    </row>
    <row r="9" spans="1:9" s="60" customFormat="1" ht="34.5" customHeight="1">
      <c r="A9" s="67" t="s">
        <v>95</v>
      </c>
      <c r="B9" s="68">
        <v>1201.8706</v>
      </c>
      <c r="C9" s="71">
        <v>11</v>
      </c>
      <c r="D9" s="74">
        <f>'III. Liga 2 kolo Příbor'!N29</f>
        <v>1199.511</v>
      </c>
      <c r="E9" s="69">
        <v>3</v>
      </c>
      <c r="F9" s="69">
        <v>11</v>
      </c>
      <c r="G9" s="68">
        <f t="shared" si="0"/>
        <v>2401.3815999999997</v>
      </c>
      <c r="H9" s="73">
        <f t="shared" si="1"/>
        <v>22</v>
      </c>
      <c r="I9" s="250">
        <v>3</v>
      </c>
    </row>
    <row r="10" spans="1:9" s="60" customFormat="1" ht="34.5" customHeight="1">
      <c r="A10" s="67" t="s">
        <v>50</v>
      </c>
      <c r="B10" s="68">
        <v>1193.1412</v>
      </c>
      <c r="C10" s="71">
        <v>10</v>
      </c>
      <c r="D10" s="74">
        <f>'III. Liga 2 kolo Příbor'!N22</f>
        <v>1264.4370999999999</v>
      </c>
      <c r="E10" s="69">
        <v>2</v>
      </c>
      <c r="F10" s="69">
        <v>12</v>
      </c>
      <c r="G10" s="68">
        <f t="shared" si="0"/>
        <v>2457.5783</v>
      </c>
      <c r="H10" s="73">
        <f t="shared" si="1"/>
        <v>22</v>
      </c>
      <c r="I10" s="250">
        <v>2</v>
      </c>
    </row>
    <row r="11" spans="1:9" s="60" customFormat="1" ht="34.5" customHeight="1">
      <c r="A11" s="67" t="s">
        <v>90</v>
      </c>
      <c r="B11" s="68">
        <v>1188.7855</v>
      </c>
      <c r="C11" s="71">
        <v>9</v>
      </c>
      <c r="D11" s="74"/>
      <c r="E11" s="69"/>
      <c r="F11" s="69"/>
      <c r="G11" s="68">
        <f t="shared" si="0"/>
        <v>1188.7855</v>
      </c>
      <c r="H11" s="73">
        <f t="shared" si="1"/>
        <v>9</v>
      </c>
      <c r="I11" s="250">
        <f t="shared" si="2"/>
        <v>8</v>
      </c>
    </row>
    <row r="12" spans="1:9" ht="34.5" customHeight="1">
      <c r="A12" s="67" t="s">
        <v>91</v>
      </c>
      <c r="B12" s="68">
        <v>1077.4455</v>
      </c>
      <c r="C12" s="71">
        <v>8</v>
      </c>
      <c r="D12" s="74"/>
      <c r="E12" s="69"/>
      <c r="F12" s="69"/>
      <c r="G12" s="68">
        <f t="shared" si="0"/>
        <v>1077.4455</v>
      </c>
      <c r="H12" s="73">
        <f t="shared" si="1"/>
        <v>8</v>
      </c>
      <c r="I12" s="250">
        <f t="shared" si="2"/>
        <v>9</v>
      </c>
    </row>
    <row r="13" spans="1:9" ht="34.5" customHeight="1">
      <c r="A13" s="167" t="s">
        <v>92</v>
      </c>
      <c r="B13" s="68">
        <v>1020.9353</v>
      </c>
      <c r="C13" s="71">
        <v>7</v>
      </c>
      <c r="D13" s="74">
        <f>'III. Liga 2 kolo Příbor'!N10</f>
        <v>842.436</v>
      </c>
      <c r="E13" s="69">
        <v>6</v>
      </c>
      <c r="F13" s="69">
        <v>10</v>
      </c>
      <c r="G13" s="68">
        <f>B13+D13</f>
        <v>1863.3713</v>
      </c>
      <c r="H13" s="73">
        <f>F13+C13</f>
        <v>17</v>
      </c>
      <c r="I13" s="250">
        <f t="shared" si="2"/>
        <v>4</v>
      </c>
    </row>
    <row r="14" spans="1:9" ht="34.5" customHeight="1">
      <c r="A14" s="167" t="s">
        <v>52</v>
      </c>
      <c r="B14" s="68">
        <v>861.9757</v>
      </c>
      <c r="C14" s="71">
        <v>6</v>
      </c>
      <c r="D14" s="74">
        <f>'III. Liga 2 kolo Příbor'!N16</f>
        <v>1038.3658</v>
      </c>
      <c r="E14" s="69">
        <v>5</v>
      </c>
      <c r="F14" s="69">
        <v>9</v>
      </c>
      <c r="G14" s="68">
        <f>B14+D14</f>
        <v>1900.3415</v>
      </c>
      <c r="H14" s="73">
        <f>F14+C14</f>
        <v>15</v>
      </c>
      <c r="I14" s="250">
        <f t="shared" si="2"/>
        <v>5</v>
      </c>
    </row>
    <row r="15" spans="1:9" ht="34.5" customHeight="1">
      <c r="A15" s="167" t="s">
        <v>93</v>
      </c>
      <c r="B15" s="68">
        <v>842.0093</v>
      </c>
      <c r="C15" s="71">
        <v>5</v>
      </c>
      <c r="D15" s="74">
        <f>'III. Liga 2 kolo Příbor'!N42</f>
        <v>1075.5006</v>
      </c>
      <c r="E15" s="69">
        <v>4</v>
      </c>
      <c r="F15" s="69">
        <v>8</v>
      </c>
      <c r="G15" s="68">
        <f>B15+D15</f>
        <v>1917.5099</v>
      </c>
      <c r="H15" s="73">
        <f>F15+C15</f>
        <v>13</v>
      </c>
      <c r="I15" s="250">
        <f t="shared" si="2"/>
        <v>6</v>
      </c>
    </row>
  </sheetData>
  <sheetProtection/>
  <mergeCells count="1">
    <mergeCell ref="A3:I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6"/>
  <sheetViews>
    <sheetView showGridLines="0" zoomScalePageLayoutView="0" workbookViewId="0" topLeftCell="A1">
      <selection activeCell="C19" sqref="C19:C20"/>
    </sheetView>
  </sheetViews>
  <sheetFormatPr defaultColWidth="9.00390625" defaultRowHeight="12.75"/>
  <cols>
    <col min="1" max="1" width="4.75390625" style="0" customWidth="1"/>
    <col min="2" max="2" width="26.75390625" style="0" customWidth="1"/>
    <col min="3" max="3" width="20.875" style="0" customWidth="1"/>
    <col min="4" max="4" width="9.75390625" style="0" customWidth="1"/>
    <col min="5" max="5" width="7.75390625" style="0" customWidth="1"/>
    <col min="6" max="7" width="9.75390625" style="0" customWidth="1"/>
    <col min="8" max="8" width="13.75390625" style="0" customWidth="1"/>
    <col min="10" max="10" width="16.875" style="0" customWidth="1"/>
  </cols>
  <sheetData>
    <row r="3" spans="1:8" ht="23.25">
      <c r="A3" s="230" t="s">
        <v>43</v>
      </c>
      <c r="B3" s="230"/>
      <c r="C3" s="230"/>
      <c r="D3" s="230"/>
      <c r="E3" s="230"/>
      <c r="F3" s="230"/>
      <c r="G3" s="230"/>
      <c r="H3" s="230"/>
    </row>
    <row r="4" spans="1:8" ht="13.5" thickBot="1">
      <c r="A4" s="249" t="s">
        <v>17</v>
      </c>
      <c r="B4" s="249"/>
      <c r="C4" s="249"/>
      <c r="D4" s="249"/>
      <c r="E4" s="249"/>
      <c r="F4" s="249"/>
      <c r="G4" s="249"/>
      <c r="H4" s="249"/>
    </row>
    <row r="5" spans="1:10" ht="21" customHeight="1" thickBot="1">
      <c r="A5" s="2"/>
      <c r="B5" s="2"/>
      <c r="C5" s="2"/>
      <c r="D5" s="2"/>
      <c r="E5" s="2"/>
      <c r="F5" s="247" t="s">
        <v>0</v>
      </c>
      <c r="G5" s="248"/>
      <c r="H5" s="5"/>
      <c r="J5" s="5"/>
    </row>
    <row r="6" spans="1:10" ht="21" customHeight="1" thickBot="1">
      <c r="A6" s="70" t="s">
        <v>1</v>
      </c>
      <c r="B6" s="70" t="s">
        <v>2</v>
      </c>
      <c r="C6" s="70" t="s">
        <v>3</v>
      </c>
      <c r="D6" s="70" t="s">
        <v>4</v>
      </c>
      <c r="E6" s="123" t="s">
        <v>5</v>
      </c>
      <c r="F6" s="70" t="s">
        <v>6</v>
      </c>
      <c r="G6" s="70" t="s">
        <v>7</v>
      </c>
      <c r="H6" s="120" t="s">
        <v>8</v>
      </c>
      <c r="J6" s="5"/>
    </row>
    <row r="7" spans="1:10" ht="19.5" customHeight="1">
      <c r="A7" s="7">
        <v>1</v>
      </c>
      <c r="B7" s="35" t="s">
        <v>38</v>
      </c>
      <c r="C7" s="139" t="s">
        <v>44</v>
      </c>
      <c r="D7" s="134">
        <v>79.7</v>
      </c>
      <c r="E7" s="134">
        <v>1990</v>
      </c>
      <c r="F7" s="131">
        <v>80</v>
      </c>
      <c r="G7" s="128">
        <v>100</v>
      </c>
      <c r="H7" s="35"/>
      <c r="J7" s="51"/>
    </row>
    <row r="8" spans="1:10" ht="19.5" customHeight="1">
      <c r="A8" s="10">
        <v>2</v>
      </c>
      <c r="B8" s="36" t="s">
        <v>45</v>
      </c>
      <c r="C8" s="140" t="s">
        <v>44</v>
      </c>
      <c r="D8" s="135">
        <v>80</v>
      </c>
      <c r="E8" s="135">
        <v>1988</v>
      </c>
      <c r="F8" s="132">
        <v>95</v>
      </c>
      <c r="G8" s="129">
        <v>117</v>
      </c>
      <c r="H8" s="36"/>
      <c r="J8" s="51"/>
    </row>
    <row r="9" spans="1:10" ht="19.5" customHeight="1">
      <c r="A9" s="10">
        <v>3</v>
      </c>
      <c r="B9" s="36" t="s">
        <v>49</v>
      </c>
      <c r="C9" s="140" t="s">
        <v>50</v>
      </c>
      <c r="D9" s="135">
        <v>80.8</v>
      </c>
      <c r="E9" s="135">
        <v>1994</v>
      </c>
      <c r="F9" s="132">
        <v>85</v>
      </c>
      <c r="G9" s="129">
        <v>105</v>
      </c>
      <c r="H9" s="36"/>
      <c r="J9" s="51"/>
    </row>
    <row r="10" spans="1:10" ht="19.5" customHeight="1">
      <c r="A10" s="10">
        <v>4</v>
      </c>
      <c r="B10" s="36" t="s">
        <v>42</v>
      </c>
      <c r="C10" s="140" t="s">
        <v>50</v>
      </c>
      <c r="D10" s="137">
        <v>96</v>
      </c>
      <c r="E10" s="135">
        <v>1986</v>
      </c>
      <c r="F10" s="132">
        <v>90</v>
      </c>
      <c r="G10" s="129">
        <v>120</v>
      </c>
      <c r="H10" s="36"/>
      <c r="J10" s="51"/>
    </row>
    <row r="11" spans="1:10" ht="19.5" customHeight="1">
      <c r="A11" s="10">
        <v>5</v>
      </c>
      <c r="B11" s="36" t="s">
        <v>53</v>
      </c>
      <c r="C11" s="140" t="s">
        <v>52</v>
      </c>
      <c r="D11" s="137">
        <v>79.9</v>
      </c>
      <c r="E11" s="135">
        <v>2000</v>
      </c>
      <c r="F11" s="132">
        <v>60</v>
      </c>
      <c r="G11" s="129">
        <v>70</v>
      </c>
      <c r="H11" s="36"/>
      <c r="J11" s="51"/>
    </row>
    <row r="12" spans="1:10" ht="19.5" customHeight="1">
      <c r="A12" s="10">
        <v>6</v>
      </c>
      <c r="B12" s="36" t="s">
        <v>41</v>
      </c>
      <c r="C12" s="140" t="s">
        <v>52</v>
      </c>
      <c r="D12" s="137">
        <v>107.4</v>
      </c>
      <c r="E12" s="135">
        <v>1958</v>
      </c>
      <c r="F12" s="132">
        <v>75</v>
      </c>
      <c r="G12" s="129">
        <v>105</v>
      </c>
      <c r="H12" s="36"/>
      <c r="J12" s="51"/>
    </row>
    <row r="13" spans="1:10" ht="19.5" customHeight="1">
      <c r="A13" s="10">
        <v>7</v>
      </c>
      <c r="B13" s="36" t="s">
        <v>59</v>
      </c>
      <c r="C13" s="140" t="s">
        <v>58</v>
      </c>
      <c r="D13" s="137">
        <v>88.8</v>
      </c>
      <c r="E13" s="135">
        <v>1989</v>
      </c>
      <c r="F13" s="132">
        <v>70</v>
      </c>
      <c r="G13" s="129">
        <v>90</v>
      </c>
      <c r="H13" s="36"/>
      <c r="J13" s="5"/>
    </row>
    <row r="14" spans="1:8" ht="19.5" customHeight="1">
      <c r="A14" s="10">
        <v>8</v>
      </c>
      <c r="B14" s="11" t="s">
        <v>60</v>
      </c>
      <c r="C14" s="140" t="s">
        <v>58</v>
      </c>
      <c r="D14" s="137">
        <v>92.7</v>
      </c>
      <c r="E14" s="135">
        <v>1989</v>
      </c>
      <c r="F14" s="132">
        <v>90</v>
      </c>
      <c r="G14" s="129">
        <v>110</v>
      </c>
      <c r="H14" s="36"/>
    </row>
    <row r="15" spans="1:8" ht="19.5" customHeight="1">
      <c r="A15" s="10">
        <v>9</v>
      </c>
      <c r="B15" s="113" t="s">
        <v>65</v>
      </c>
      <c r="C15" s="170" t="s">
        <v>64</v>
      </c>
      <c r="D15" s="143">
        <v>75.1</v>
      </c>
      <c r="E15" s="143">
        <v>1969</v>
      </c>
      <c r="F15" s="144">
        <v>75</v>
      </c>
      <c r="G15" s="145">
        <v>100</v>
      </c>
      <c r="H15" s="36"/>
    </row>
    <row r="16" spans="1:8" ht="19.5" customHeight="1">
      <c r="A16" s="10">
        <v>10</v>
      </c>
      <c r="B16" s="36" t="s">
        <v>66</v>
      </c>
      <c r="C16" s="170" t="s">
        <v>64</v>
      </c>
      <c r="D16" s="137">
        <v>88.5</v>
      </c>
      <c r="E16" s="135">
        <v>2000</v>
      </c>
      <c r="F16" s="132">
        <v>75</v>
      </c>
      <c r="G16" s="129">
        <v>90</v>
      </c>
      <c r="H16" s="36"/>
    </row>
    <row r="17" spans="1:8" ht="19.5" customHeight="1">
      <c r="A17" s="10">
        <v>11</v>
      </c>
      <c r="B17" s="36" t="s">
        <v>72</v>
      </c>
      <c r="C17" s="140" t="s">
        <v>71</v>
      </c>
      <c r="D17" s="137">
        <v>89</v>
      </c>
      <c r="E17" s="135">
        <v>1997</v>
      </c>
      <c r="F17" s="132">
        <v>60</v>
      </c>
      <c r="G17" s="129">
        <v>90</v>
      </c>
      <c r="H17" s="36"/>
    </row>
    <row r="18" spans="1:8" ht="19.5" customHeight="1">
      <c r="A18" s="10">
        <v>12</v>
      </c>
      <c r="B18" s="36" t="s">
        <v>73</v>
      </c>
      <c r="C18" s="140" t="s">
        <v>71</v>
      </c>
      <c r="D18" s="137">
        <v>85.9</v>
      </c>
      <c r="E18" s="135">
        <v>199</v>
      </c>
      <c r="F18" s="132">
        <v>85</v>
      </c>
      <c r="G18" s="129">
        <v>105</v>
      </c>
      <c r="H18" s="36"/>
    </row>
    <row r="19" spans="1:8" ht="19.5" customHeight="1">
      <c r="A19" s="10">
        <v>13</v>
      </c>
      <c r="B19" s="36"/>
      <c r="C19" s="140"/>
      <c r="D19" s="137"/>
      <c r="E19" s="135"/>
      <c r="F19" s="132"/>
      <c r="G19" s="129"/>
      <c r="H19" s="36"/>
    </row>
    <row r="20" spans="1:8" ht="19.5" customHeight="1" thickBot="1">
      <c r="A20" s="14">
        <v>14</v>
      </c>
      <c r="B20" s="41"/>
      <c r="C20" s="141"/>
      <c r="D20" s="138"/>
      <c r="E20" s="136"/>
      <c r="F20" s="133"/>
      <c r="G20" s="130"/>
      <c r="H20" s="41"/>
    </row>
    <row r="21" spans="1:8" ht="19.5" customHeight="1" hidden="1">
      <c r="A21" s="21">
        <v>15</v>
      </c>
      <c r="B21" s="113"/>
      <c r="C21" s="170"/>
      <c r="D21" s="142"/>
      <c r="E21" s="143"/>
      <c r="F21" s="144"/>
      <c r="G21" s="145"/>
      <c r="H21" s="113"/>
    </row>
    <row r="22" spans="1:8" ht="19.5" customHeight="1" hidden="1">
      <c r="A22" s="10">
        <v>16</v>
      </c>
      <c r="B22" s="36"/>
      <c r="C22" s="140"/>
      <c r="D22" s="137"/>
      <c r="E22" s="135"/>
      <c r="F22" s="132"/>
      <c r="G22" s="129"/>
      <c r="H22" s="36"/>
    </row>
    <row r="23" spans="1:8" ht="19.5" customHeight="1" hidden="1">
      <c r="A23" s="10">
        <v>17</v>
      </c>
      <c r="B23" s="36"/>
      <c r="C23" s="140"/>
      <c r="D23" s="137"/>
      <c r="E23" s="135"/>
      <c r="F23" s="132"/>
      <c r="G23" s="129"/>
      <c r="H23" s="36"/>
    </row>
    <row r="24" spans="1:8" ht="19.5" customHeight="1" hidden="1" thickBot="1">
      <c r="A24" s="14">
        <v>18</v>
      </c>
      <c r="B24" s="41"/>
      <c r="C24" s="141"/>
      <c r="D24" s="138"/>
      <c r="E24" s="136"/>
      <c r="F24" s="133"/>
      <c r="G24" s="130"/>
      <c r="H24" s="41"/>
    </row>
    <row r="25" spans="1:8" ht="19.5" customHeight="1" hidden="1">
      <c r="A25" s="21">
        <v>19</v>
      </c>
      <c r="B25" s="2"/>
      <c r="C25" s="108"/>
      <c r="D25" s="100"/>
      <c r="E25" s="109"/>
      <c r="F25" s="102"/>
      <c r="G25" s="110"/>
      <c r="H25" s="111"/>
    </row>
    <row r="26" spans="1:8" ht="19.5" customHeight="1" hidden="1">
      <c r="A26" s="10">
        <v>20</v>
      </c>
      <c r="B26" s="46"/>
      <c r="C26" s="49"/>
      <c r="D26" s="47"/>
      <c r="E26" s="42"/>
      <c r="F26" s="55"/>
      <c r="G26" s="56"/>
      <c r="H26" s="48"/>
    </row>
    <row r="27" spans="1:8" ht="19.5" customHeight="1" hidden="1">
      <c r="A27" s="10">
        <v>21</v>
      </c>
      <c r="B27" s="46"/>
      <c r="C27" s="49"/>
      <c r="D27" s="47"/>
      <c r="E27" s="42"/>
      <c r="F27" s="55"/>
      <c r="G27" s="56"/>
      <c r="H27" s="48"/>
    </row>
    <row r="28" spans="1:8" ht="19.5" customHeight="1" hidden="1">
      <c r="A28" s="10">
        <v>22</v>
      </c>
      <c r="B28" s="46"/>
      <c r="C28" s="49"/>
      <c r="D28" s="47"/>
      <c r="E28" s="42"/>
      <c r="F28" s="55"/>
      <c r="G28" s="56"/>
      <c r="H28" s="48"/>
    </row>
    <row r="29" spans="1:8" ht="19.5" customHeight="1" hidden="1">
      <c r="A29" s="10">
        <v>23</v>
      </c>
      <c r="B29" s="46"/>
      <c r="C29" s="13"/>
      <c r="D29" s="47"/>
      <c r="E29" s="42"/>
      <c r="F29" s="55"/>
      <c r="G29" s="56"/>
      <c r="H29" s="48"/>
    </row>
    <row r="30" spans="1:8" ht="19.5" customHeight="1" hidden="1" thickBot="1">
      <c r="A30" s="10">
        <v>24</v>
      </c>
      <c r="B30" s="37" t="s">
        <v>34</v>
      </c>
      <c r="C30" s="16"/>
      <c r="D30" s="40"/>
      <c r="E30" s="14"/>
      <c r="F30" s="57"/>
      <c r="G30" s="58"/>
      <c r="H30" s="41"/>
    </row>
    <row r="32" spans="1:3" ht="12.75">
      <c r="A32" s="18" t="s">
        <v>31</v>
      </c>
      <c r="B32" s="18"/>
      <c r="C32" s="34">
        <v>43624</v>
      </c>
    </row>
    <row r="33" spans="1:2" ht="12.75">
      <c r="A33" s="18"/>
      <c r="B33" s="18"/>
    </row>
    <row r="34" spans="1:3" ht="12.75">
      <c r="A34" s="18" t="s">
        <v>9</v>
      </c>
      <c r="B34" s="18"/>
      <c r="C34" t="s">
        <v>48</v>
      </c>
    </row>
    <row r="36" spans="1:3" ht="12.75">
      <c r="A36" s="18" t="s">
        <v>18</v>
      </c>
      <c r="C36" t="s">
        <v>57</v>
      </c>
    </row>
  </sheetData>
  <sheetProtection/>
  <mergeCells count="3">
    <mergeCell ref="F5:G5"/>
    <mergeCell ref="A3:H3"/>
    <mergeCell ref="A4:H4"/>
  </mergeCells>
  <printOptions horizontalCentered="1"/>
  <pageMargins left="0" right="0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6"/>
  <sheetViews>
    <sheetView showGridLines="0" zoomScalePageLayoutView="0" workbookViewId="0" topLeftCell="A1">
      <selection activeCell="B11" sqref="B11"/>
    </sheetView>
  </sheetViews>
  <sheetFormatPr defaultColWidth="9.00390625" defaultRowHeight="12.75"/>
  <cols>
    <col min="1" max="1" width="4.75390625" style="0" customWidth="1"/>
    <col min="2" max="2" width="26.75390625" style="0" customWidth="1"/>
    <col min="3" max="3" width="21.125" style="0" customWidth="1"/>
    <col min="4" max="4" width="9.75390625" style="0" customWidth="1"/>
    <col min="5" max="5" width="7.75390625" style="0" customWidth="1"/>
    <col min="6" max="7" width="9.75390625" style="0" customWidth="1"/>
    <col min="8" max="8" width="13.75390625" style="0" customWidth="1"/>
  </cols>
  <sheetData>
    <row r="3" spans="1:8" ht="23.25">
      <c r="A3" s="230" t="str">
        <f>'vážní listina I sk'!A3:H3</f>
        <v>III. liga mužů ve vzpírání družstev pro rok 2019</v>
      </c>
      <c r="B3" s="230"/>
      <c r="C3" s="230"/>
      <c r="D3" s="230"/>
      <c r="E3" s="230"/>
      <c r="F3" s="230"/>
      <c r="G3" s="230"/>
      <c r="H3" s="230"/>
    </row>
    <row r="4" spans="1:8" ht="13.5" thickBot="1">
      <c r="A4" s="249" t="s">
        <v>33</v>
      </c>
      <c r="B4" s="249"/>
      <c r="C4" s="249"/>
      <c r="D4" s="249"/>
      <c r="E4" s="249"/>
      <c r="F4" s="249"/>
      <c r="G4" s="249"/>
      <c r="H4" s="249"/>
    </row>
    <row r="5" spans="1:8" ht="21" customHeight="1" thickBot="1">
      <c r="A5" s="19"/>
      <c r="B5" s="19"/>
      <c r="C5" s="19"/>
      <c r="D5" s="19"/>
      <c r="E5" s="19"/>
      <c r="F5" s="247" t="s">
        <v>0</v>
      </c>
      <c r="G5" s="248"/>
      <c r="H5" s="20"/>
    </row>
    <row r="6" spans="1:8" ht="21" customHeight="1" thickBot="1">
      <c r="A6" s="6" t="s">
        <v>1</v>
      </c>
      <c r="B6" s="3" t="s">
        <v>2</v>
      </c>
      <c r="C6" s="6" t="s">
        <v>3</v>
      </c>
      <c r="D6" s="23" t="s">
        <v>4</v>
      </c>
      <c r="E6" s="6" t="s">
        <v>5</v>
      </c>
      <c r="F6" s="4" t="s">
        <v>6</v>
      </c>
      <c r="G6" s="4" t="s">
        <v>7</v>
      </c>
      <c r="H6" s="4" t="s">
        <v>8</v>
      </c>
    </row>
    <row r="7" spans="1:10" ht="19.5" customHeight="1">
      <c r="A7" s="7">
        <v>1</v>
      </c>
      <c r="B7" s="33" t="s">
        <v>46</v>
      </c>
      <c r="C7" s="50" t="s">
        <v>44</v>
      </c>
      <c r="D7" s="173">
        <v>82</v>
      </c>
      <c r="E7" s="134">
        <v>1994</v>
      </c>
      <c r="F7" s="131">
        <v>90</v>
      </c>
      <c r="G7" s="128">
        <v>115</v>
      </c>
      <c r="H7" s="35"/>
      <c r="J7" s="51"/>
    </row>
    <row r="8" spans="1:10" ht="19.5" customHeight="1">
      <c r="A8" s="10">
        <v>2</v>
      </c>
      <c r="B8" s="116" t="s">
        <v>47</v>
      </c>
      <c r="C8" s="49" t="s">
        <v>44</v>
      </c>
      <c r="D8" s="101">
        <v>94.2</v>
      </c>
      <c r="E8" s="10">
        <v>1987</v>
      </c>
      <c r="F8" s="124">
        <v>100</v>
      </c>
      <c r="G8" s="124">
        <v>125</v>
      </c>
      <c r="H8" s="36"/>
      <c r="J8" s="51"/>
    </row>
    <row r="9" spans="1:10" ht="19.5" customHeight="1">
      <c r="A9" s="10">
        <v>3</v>
      </c>
      <c r="B9" s="116" t="s">
        <v>51</v>
      </c>
      <c r="C9" s="49" t="s">
        <v>50</v>
      </c>
      <c r="D9" s="101">
        <v>71.8</v>
      </c>
      <c r="E9" s="10">
        <v>1995</v>
      </c>
      <c r="F9" s="124">
        <v>90</v>
      </c>
      <c r="G9" s="124">
        <v>115</v>
      </c>
      <c r="H9" s="36"/>
      <c r="J9" s="51"/>
    </row>
    <row r="10" spans="1:10" ht="19.5" customHeight="1">
      <c r="A10" s="10">
        <v>4</v>
      </c>
      <c r="B10" s="116" t="s">
        <v>37</v>
      </c>
      <c r="C10" s="49" t="s">
        <v>50</v>
      </c>
      <c r="D10" s="38">
        <v>92.1</v>
      </c>
      <c r="E10" s="10">
        <v>1990</v>
      </c>
      <c r="F10" s="124">
        <v>85</v>
      </c>
      <c r="G10" s="124">
        <v>105</v>
      </c>
      <c r="H10" s="36"/>
      <c r="J10" s="51"/>
    </row>
    <row r="11" spans="1:10" ht="19.5" customHeight="1">
      <c r="A11" s="10">
        <v>5</v>
      </c>
      <c r="B11" s="116" t="s">
        <v>79</v>
      </c>
      <c r="C11" s="49" t="s">
        <v>50</v>
      </c>
      <c r="D11" s="38">
        <v>92.5</v>
      </c>
      <c r="E11" s="10">
        <v>1991</v>
      </c>
      <c r="F11" s="124">
        <v>90</v>
      </c>
      <c r="G11" s="124">
        <v>110</v>
      </c>
      <c r="H11" s="113"/>
      <c r="J11" s="51"/>
    </row>
    <row r="12" spans="1:10" ht="19.5" customHeight="1">
      <c r="A12" s="10">
        <v>6</v>
      </c>
      <c r="B12" s="117" t="s">
        <v>61</v>
      </c>
      <c r="C12" s="49" t="s">
        <v>58</v>
      </c>
      <c r="D12" s="39">
        <v>78.8</v>
      </c>
      <c r="E12" s="21">
        <v>1988</v>
      </c>
      <c r="F12" s="125">
        <v>65</v>
      </c>
      <c r="G12" s="125">
        <v>100</v>
      </c>
      <c r="H12" s="36"/>
      <c r="J12" s="51"/>
    </row>
    <row r="13" spans="1:8" ht="19.5" customHeight="1">
      <c r="A13" s="10">
        <v>7</v>
      </c>
      <c r="B13" s="116" t="s">
        <v>62</v>
      </c>
      <c r="C13" s="49" t="s">
        <v>58</v>
      </c>
      <c r="D13" s="38">
        <v>86</v>
      </c>
      <c r="E13" s="10">
        <v>1985</v>
      </c>
      <c r="F13" s="124">
        <v>65</v>
      </c>
      <c r="G13" s="124">
        <v>95</v>
      </c>
      <c r="H13" s="36"/>
    </row>
    <row r="14" spans="1:8" ht="19.5" customHeight="1">
      <c r="A14" s="10">
        <v>8</v>
      </c>
      <c r="B14" s="116" t="s">
        <v>67</v>
      </c>
      <c r="C14" s="108" t="s">
        <v>64</v>
      </c>
      <c r="D14" s="38">
        <v>93.6</v>
      </c>
      <c r="E14" s="10">
        <v>1990</v>
      </c>
      <c r="F14" s="124">
        <v>90</v>
      </c>
      <c r="G14" s="124">
        <v>110</v>
      </c>
      <c r="H14" s="36"/>
    </row>
    <row r="15" spans="1:8" ht="19.5" customHeight="1">
      <c r="A15" s="10">
        <v>9</v>
      </c>
      <c r="B15" s="116" t="s">
        <v>68</v>
      </c>
      <c r="C15" s="108" t="s">
        <v>64</v>
      </c>
      <c r="D15" s="38">
        <v>99.8</v>
      </c>
      <c r="E15" s="10">
        <v>1970</v>
      </c>
      <c r="F15" s="124">
        <v>95</v>
      </c>
      <c r="G15" s="124">
        <v>120</v>
      </c>
      <c r="H15" s="36"/>
    </row>
    <row r="16" spans="1:8" ht="19.5" customHeight="1">
      <c r="A16" s="10">
        <v>10</v>
      </c>
      <c r="B16" s="116" t="s">
        <v>74</v>
      </c>
      <c r="C16" s="49" t="s">
        <v>71</v>
      </c>
      <c r="D16" s="38">
        <v>101</v>
      </c>
      <c r="E16" s="10">
        <v>2003</v>
      </c>
      <c r="F16" s="124">
        <v>65</v>
      </c>
      <c r="G16" s="124">
        <v>90</v>
      </c>
      <c r="H16" s="36"/>
    </row>
    <row r="17" spans="1:8" ht="19.5" customHeight="1">
      <c r="A17" s="10">
        <v>11</v>
      </c>
      <c r="B17" s="116" t="s">
        <v>76</v>
      </c>
      <c r="C17" s="49" t="s">
        <v>71</v>
      </c>
      <c r="D17" s="38">
        <v>71</v>
      </c>
      <c r="E17" s="10">
        <v>1978</v>
      </c>
      <c r="F17" s="124">
        <v>65</v>
      </c>
      <c r="G17" s="124">
        <v>80</v>
      </c>
      <c r="H17" s="36"/>
    </row>
    <row r="18" spans="1:8" ht="19.5" customHeight="1">
      <c r="A18" s="10">
        <v>12</v>
      </c>
      <c r="B18" s="116"/>
      <c r="C18" s="49"/>
      <c r="D18" s="38"/>
      <c r="E18" s="10"/>
      <c r="F18" s="124"/>
      <c r="G18" s="124"/>
      <c r="H18" s="36"/>
    </row>
    <row r="19" spans="1:8" ht="19.5" customHeight="1">
      <c r="A19" s="10">
        <v>13</v>
      </c>
      <c r="B19" s="116"/>
      <c r="C19" s="49"/>
      <c r="D19" s="38"/>
      <c r="E19" s="10"/>
      <c r="F19" s="124"/>
      <c r="G19" s="124"/>
      <c r="H19" s="36"/>
    </row>
    <row r="20" spans="1:8" ht="19.5" customHeight="1" thickBot="1">
      <c r="A20" s="14">
        <v>14</v>
      </c>
      <c r="B20" s="169"/>
      <c r="C20" s="112"/>
      <c r="D20" s="40"/>
      <c r="E20" s="14"/>
      <c r="F20" s="127"/>
      <c r="G20" s="127"/>
      <c r="H20" s="41"/>
    </row>
    <row r="21" spans="1:8" ht="19.5" customHeight="1" hidden="1">
      <c r="A21" s="21">
        <v>15</v>
      </c>
      <c r="B21" s="168"/>
      <c r="C21" s="108"/>
      <c r="D21" s="100"/>
      <c r="E21" s="109"/>
      <c r="F21" s="172"/>
      <c r="G21" s="172"/>
      <c r="H21" s="113"/>
    </row>
    <row r="22" spans="1:8" ht="19.5" customHeight="1" hidden="1">
      <c r="A22" s="10">
        <v>16</v>
      </c>
      <c r="B22" s="118"/>
      <c r="C22" s="49"/>
      <c r="D22" s="47"/>
      <c r="E22" s="42"/>
      <c r="F22" s="126"/>
      <c r="G22" s="126"/>
      <c r="H22" s="48"/>
    </row>
    <row r="23" spans="1:8" ht="19.5" customHeight="1" hidden="1" thickBot="1">
      <c r="A23" s="10">
        <v>17</v>
      </c>
      <c r="B23" s="116"/>
      <c r="C23" s="112"/>
      <c r="D23" s="38"/>
      <c r="E23" s="10"/>
      <c r="F23" s="124"/>
      <c r="G23" s="124"/>
      <c r="H23" s="36"/>
    </row>
    <row r="24" spans="1:8" ht="19.5" customHeight="1" hidden="1" thickBot="1">
      <c r="A24" s="121">
        <v>18</v>
      </c>
      <c r="B24" s="122"/>
      <c r="C24" s="146"/>
      <c r="D24" s="40"/>
      <c r="E24" s="14"/>
      <c r="F24" s="127"/>
      <c r="G24" s="127"/>
      <c r="H24" s="41"/>
    </row>
    <row r="25" spans="1:8" ht="19.5" customHeight="1" hidden="1">
      <c r="A25" s="21">
        <v>19</v>
      </c>
      <c r="B25" s="168"/>
      <c r="C25" s="119"/>
      <c r="D25" s="115"/>
      <c r="E25" s="109"/>
      <c r="F25" s="110"/>
      <c r="G25" s="110"/>
      <c r="H25" s="114"/>
    </row>
    <row r="26" spans="1:8" ht="19.5" customHeight="1" hidden="1">
      <c r="A26" s="10">
        <v>20</v>
      </c>
      <c r="B26" s="118"/>
      <c r="C26" s="44"/>
      <c r="D26" s="45"/>
      <c r="E26" s="42"/>
      <c r="F26" s="56"/>
      <c r="G26" s="56"/>
      <c r="H26" s="43"/>
    </row>
    <row r="27" spans="1:8" ht="19.5" customHeight="1" hidden="1">
      <c r="A27" s="10">
        <v>21</v>
      </c>
      <c r="B27" s="118"/>
      <c r="C27" s="44"/>
      <c r="D27" s="45"/>
      <c r="E27" s="42"/>
      <c r="F27" s="56"/>
      <c r="G27" s="56"/>
      <c r="H27" s="43"/>
    </row>
    <row r="28" spans="1:8" ht="19.5" customHeight="1" hidden="1">
      <c r="A28" s="10">
        <v>22</v>
      </c>
      <c r="B28" s="118"/>
      <c r="C28" s="44"/>
      <c r="D28" s="45"/>
      <c r="E28" s="42"/>
      <c r="F28" s="56"/>
      <c r="G28" s="56"/>
      <c r="H28" s="43"/>
    </row>
    <row r="29" spans="1:8" ht="19.5" customHeight="1" hidden="1" thickBot="1">
      <c r="A29" s="10">
        <v>23</v>
      </c>
      <c r="B29" s="169" t="s">
        <v>35</v>
      </c>
      <c r="C29" s="16"/>
      <c r="D29" s="17"/>
      <c r="E29" s="14"/>
      <c r="F29" s="58"/>
      <c r="G29" s="58"/>
      <c r="H29" s="15"/>
    </row>
    <row r="30" spans="1:8" ht="19.5" customHeight="1">
      <c r="A30" s="165"/>
      <c r="B30" s="2"/>
      <c r="C30" s="166"/>
      <c r="D30" s="100"/>
      <c r="E30" s="165"/>
      <c r="F30" s="102"/>
      <c r="G30" s="102"/>
      <c r="H30" s="2"/>
    </row>
    <row r="32" spans="1:3" ht="12.75">
      <c r="A32" s="18" t="str">
        <f>'vážní listina I sk'!A32</f>
        <v>Příbor dne:</v>
      </c>
      <c r="B32" s="18"/>
      <c r="C32" s="34">
        <f>'vážní listina I sk'!C32</f>
        <v>43624</v>
      </c>
    </row>
    <row r="33" spans="1:2" ht="12.75">
      <c r="A33" s="18"/>
      <c r="B33" s="18"/>
    </row>
    <row r="34" spans="1:3" ht="12.75">
      <c r="A34" s="18" t="s">
        <v>9</v>
      </c>
      <c r="B34" s="18"/>
      <c r="C34" s="34" t="str">
        <f>'vážní listina I sk'!C34</f>
        <v>Lepíková</v>
      </c>
    </row>
    <row r="36" spans="1:3" ht="12.75">
      <c r="A36" s="18" t="s">
        <v>18</v>
      </c>
      <c r="C36" s="34" t="str">
        <f>'vážní listina I sk'!C36</f>
        <v>Burgár S.</v>
      </c>
    </row>
  </sheetData>
  <sheetProtection/>
  <mergeCells count="3">
    <mergeCell ref="F5:G5"/>
    <mergeCell ref="A3:H3"/>
    <mergeCell ref="A4:H4"/>
  </mergeCells>
  <printOptions horizontalCentered="1"/>
  <pageMargins left="0" right="0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6"/>
  <sheetViews>
    <sheetView showGridLines="0" zoomScalePageLayoutView="0" workbookViewId="0" topLeftCell="A1">
      <selection activeCell="C16" sqref="C16:C17"/>
    </sheetView>
  </sheetViews>
  <sheetFormatPr defaultColWidth="9.00390625" defaultRowHeight="12.75"/>
  <cols>
    <col min="1" max="1" width="4.75390625" style="0" customWidth="1"/>
    <col min="2" max="2" width="26.75390625" style="0" customWidth="1"/>
    <col min="3" max="3" width="20.875" style="0" customWidth="1"/>
    <col min="4" max="4" width="9.75390625" style="0" customWidth="1"/>
    <col min="5" max="5" width="7.75390625" style="0" customWidth="1"/>
    <col min="6" max="7" width="9.75390625" style="0" customWidth="1"/>
    <col min="8" max="8" width="13.75390625" style="0" customWidth="1"/>
  </cols>
  <sheetData>
    <row r="3" spans="1:8" ht="23.25">
      <c r="A3" s="230" t="str">
        <f>'vážní listina I sk'!A3:H3</f>
        <v>III. liga mužů ve vzpírání družstev pro rok 2019</v>
      </c>
      <c r="B3" s="230"/>
      <c r="C3" s="230"/>
      <c r="D3" s="230"/>
      <c r="E3" s="230"/>
      <c r="F3" s="230"/>
      <c r="G3" s="230"/>
      <c r="H3" s="230"/>
    </row>
    <row r="4" spans="1:8" ht="13.5" thickBot="1">
      <c r="A4" s="249" t="s">
        <v>32</v>
      </c>
      <c r="B4" s="249"/>
      <c r="C4" s="249"/>
      <c r="D4" s="249"/>
      <c r="E4" s="249"/>
      <c r="F4" s="249"/>
      <c r="G4" s="249"/>
      <c r="H4" s="249"/>
    </row>
    <row r="5" spans="1:8" ht="21" customHeight="1" thickBot="1">
      <c r="A5" s="19"/>
      <c r="B5" s="19"/>
      <c r="C5" s="19"/>
      <c r="D5" s="19"/>
      <c r="E5" s="19"/>
      <c r="F5" s="235" t="s">
        <v>0</v>
      </c>
      <c r="G5" s="239"/>
      <c r="H5" s="22"/>
    </row>
    <row r="6" spans="1:8" ht="21" customHeight="1" thickBot="1">
      <c r="A6" s="3" t="s">
        <v>1</v>
      </c>
      <c r="B6" s="6" t="s">
        <v>2</v>
      </c>
      <c r="C6" s="6" t="s">
        <v>3</v>
      </c>
      <c r="D6" s="6" t="s">
        <v>4</v>
      </c>
      <c r="E6" s="23" t="s">
        <v>5</v>
      </c>
      <c r="F6" s="6" t="s">
        <v>6</v>
      </c>
      <c r="G6" s="6" t="s">
        <v>7</v>
      </c>
      <c r="H6" s="4" t="s">
        <v>8</v>
      </c>
    </row>
    <row r="7" spans="1:10" ht="19.5" customHeight="1" thickBot="1">
      <c r="A7" s="7">
        <v>1</v>
      </c>
      <c r="B7" s="8" t="s">
        <v>40</v>
      </c>
      <c r="C7" s="50" t="s">
        <v>44</v>
      </c>
      <c r="D7" s="9">
        <v>86.3</v>
      </c>
      <c r="E7" s="7">
        <v>1986</v>
      </c>
      <c r="F7" s="52">
        <v>100</v>
      </c>
      <c r="G7" s="52">
        <v>135</v>
      </c>
      <c r="H7" s="8"/>
      <c r="J7" s="51"/>
    </row>
    <row r="8" spans="1:10" ht="19.5" customHeight="1">
      <c r="A8" s="10">
        <v>2</v>
      </c>
      <c r="B8" s="11" t="s">
        <v>39</v>
      </c>
      <c r="C8" s="50" t="s">
        <v>44</v>
      </c>
      <c r="D8" s="12">
        <v>98.9</v>
      </c>
      <c r="E8" s="10">
        <v>1995</v>
      </c>
      <c r="F8" s="53">
        <v>70</v>
      </c>
      <c r="G8" s="53">
        <v>85</v>
      </c>
      <c r="H8" s="11"/>
      <c r="J8" s="51"/>
    </row>
    <row r="9" spans="1:10" ht="19.5" customHeight="1">
      <c r="A9" s="10">
        <v>3</v>
      </c>
      <c r="B9" s="11" t="s">
        <v>54</v>
      </c>
      <c r="C9" s="140" t="s">
        <v>52</v>
      </c>
      <c r="D9" s="12">
        <v>83.7</v>
      </c>
      <c r="E9" s="10">
        <v>1998</v>
      </c>
      <c r="F9" s="53">
        <v>65</v>
      </c>
      <c r="G9" s="53">
        <v>85</v>
      </c>
      <c r="H9" s="11"/>
      <c r="J9" s="51"/>
    </row>
    <row r="10" spans="1:10" ht="19.5" customHeight="1">
      <c r="A10" s="10">
        <v>4</v>
      </c>
      <c r="B10" s="32" t="s">
        <v>55</v>
      </c>
      <c r="C10" s="140" t="s">
        <v>52</v>
      </c>
      <c r="D10" s="24">
        <v>78.8</v>
      </c>
      <c r="E10" s="21">
        <v>1987</v>
      </c>
      <c r="F10" s="54">
        <v>70</v>
      </c>
      <c r="G10" s="54">
        <v>90</v>
      </c>
      <c r="H10" s="11"/>
      <c r="J10" s="51"/>
    </row>
    <row r="11" spans="1:10" ht="19.5" customHeight="1">
      <c r="A11" s="10">
        <v>5</v>
      </c>
      <c r="B11" s="11" t="s">
        <v>56</v>
      </c>
      <c r="C11" s="140" t="s">
        <v>52</v>
      </c>
      <c r="D11" s="12">
        <v>86.8</v>
      </c>
      <c r="E11" s="10">
        <v>2000</v>
      </c>
      <c r="F11" s="53">
        <v>50</v>
      </c>
      <c r="G11" s="53">
        <v>60</v>
      </c>
      <c r="H11" s="32"/>
      <c r="J11" s="51"/>
    </row>
    <row r="12" spans="1:10" ht="19.5" customHeight="1">
      <c r="A12" s="10">
        <v>6</v>
      </c>
      <c r="B12" s="11" t="s">
        <v>63</v>
      </c>
      <c r="C12" s="140" t="s">
        <v>58</v>
      </c>
      <c r="D12" s="12">
        <v>73.6</v>
      </c>
      <c r="E12" s="10">
        <v>1963</v>
      </c>
      <c r="F12" s="53">
        <v>70</v>
      </c>
      <c r="G12" s="53">
        <v>90</v>
      </c>
      <c r="H12" s="11"/>
      <c r="J12" s="51"/>
    </row>
    <row r="13" spans="1:10" ht="19.5" customHeight="1">
      <c r="A13" s="10">
        <v>7</v>
      </c>
      <c r="B13" s="11" t="s">
        <v>69</v>
      </c>
      <c r="C13" s="170" t="s">
        <v>64</v>
      </c>
      <c r="D13" s="12">
        <v>93.1</v>
      </c>
      <c r="E13" s="10">
        <v>1997</v>
      </c>
      <c r="F13" s="53">
        <v>80</v>
      </c>
      <c r="G13" s="53">
        <v>105</v>
      </c>
      <c r="H13" s="11"/>
      <c r="J13" s="5"/>
    </row>
    <row r="14" spans="1:10" ht="19.5" customHeight="1">
      <c r="A14" s="10">
        <v>8</v>
      </c>
      <c r="B14" s="11" t="s">
        <v>70</v>
      </c>
      <c r="C14" s="170" t="s">
        <v>64</v>
      </c>
      <c r="D14" s="12">
        <v>86.3</v>
      </c>
      <c r="E14" s="10">
        <v>1996</v>
      </c>
      <c r="F14" s="53">
        <v>80</v>
      </c>
      <c r="G14" s="53">
        <v>110</v>
      </c>
      <c r="H14" s="11"/>
      <c r="J14" s="5"/>
    </row>
    <row r="15" spans="1:8" ht="19.5" customHeight="1">
      <c r="A15" s="10">
        <v>9</v>
      </c>
      <c r="B15" s="11" t="s">
        <v>75</v>
      </c>
      <c r="C15" s="140" t="s">
        <v>71</v>
      </c>
      <c r="D15" s="12">
        <v>102.5</v>
      </c>
      <c r="E15" s="10">
        <v>1971</v>
      </c>
      <c r="F15" s="53">
        <v>80</v>
      </c>
      <c r="G15" s="53">
        <v>110</v>
      </c>
      <c r="H15" s="11"/>
    </row>
    <row r="16" spans="1:8" s="107" customFormat="1" ht="19.5" customHeight="1">
      <c r="A16" s="103">
        <v>10</v>
      </c>
      <c r="B16" s="104"/>
      <c r="C16" s="140"/>
      <c r="D16" s="105"/>
      <c r="E16" s="103"/>
      <c r="F16" s="106"/>
      <c r="G16" s="106"/>
      <c r="H16" s="104"/>
    </row>
    <row r="17" spans="1:8" ht="19.5" customHeight="1">
      <c r="A17" s="10">
        <v>11</v>
      </c>
      <c r="B17" s="11"/>
      <c r="C17" s="140"/>
      <c r="D17" s="12"/>
      <c r="E17" s="10"/>
      <c r="F17" s="53"/>
      <c r="G17" s="53"/>
      <c r="H17" s="11"/>
    </row>
    <row r="18" spans="1:8" ht="19.5" customHeight="1">
      <c r="A18" s="10">
        <v>12</v>
      </c>
      <c r="B18" s="11"/>
      <c r="C18" s="49"/>
      <c r="D18" s="12"/>
      <c r="E18" s="10"/>
      <c r="F18" s="53"/>
      <c r="G18" s="53"/>
      <c r="H18" s="11"/>
    </row>
    <row r="19" spans="1:8" ht="19.5" customHeight="1">
      <c r="A19" s="10">
        <v>13</v>
      </c>
      <c r="B19" s="11"/>
      <c r="C19" s="49"/>
      <c r="D19" s="12"/>
      <c r="E19" s="10"/>
      <c r="F19" s="53"/>
      <c r="G19" s="53"/>
      <c r="H19" s="11"/>
    </row>
    <row r="20" spans="1:8" ht="19.5" customHeight="1" thickBot="1">
      <c r="A20" s="14">
        <v>14</v>
      </c>
      <c r="B20" s="15"/>
      <c r="C20" s="112"/>
      <c r="D20" s="17"/>
      <c r="E20" s="14"/>
      <c r="F20" s="58"/>
      <c r="G20" s="58"/>
      <c r="H20" s="15"/>
    </row>
    <row r="21" spans="1:8" ht="19.5" customHeight="1" hidden="1">
      <c r="A21" s="21">
        <v>15</v>
      </c>
      <c r="B21" s="32"/>
      <c r="C21" s="174"/>
      <c r="D21" s="24"/>
      <c r="E21" s="21"/>
      <c r="F21" s="54"/>
      <c r="G21" s="54"/>
      <c r="H21" s="32"/>
    </row>
    <row r="22" spans="1:8" ht="19.5" customHeight="1" hidden="1">
      <c r="A22" s="10">
        <v>16</v>
      </c>
      <c r="B22" s="11"/>
      <c r="C22" s="13"/>
      <c r="D22" s="12"/>
      <c r="E22" s="10"/>
      <c r="F22" s="53"/>
      <c r="G22" s="53"/>
      <c r="H22" s="11"/>
    </row>
    <row r="23" spans="1:8" ht="19.5" customHeight="1" hidden="1">
      <c r="A23" s="10">
        <v>17</v>
      </c>
      <c r="B23" s="11"/>
      <c r="C23" s="13"/>
      <c r="D23" s="12"/>
      <c r="E23" s="10"/>
      <c r="F23" s="53"/>
      <c r="G23" s="53"/>
      <c r="H23" s="11"/>
    </row>
    <row r="24" spans="1:8" ht="19.5" customHeight="1" hidden="1">
      <c r="A24" s="10">
        <v>18</v>
      </c>
      <c r="B24" s="11"/>
      <c r="C24" s="13"/>
      <c r="D24" s="12"/>
      <c r="E24" s="10"/>
      <c r="F24" s="53"/>
      <c r="G24" s="53"/>
      <c r="H24" s="11"/>
    </row>
    <row r="25" spans="1:8" ht="19.5" customHeight="1" hidden="1">
      <c r="A25" s="10">
        <v>19</v>
      </c>
      <c r="B25" s="11"/>
      <c r="C25" s="13"/>
      <c r="D25" s="12"/>
      <c r="E25" s="10"/>
      <c r="F25" s="53"/>
      <c r="G25" s="53"/>
      <c r="H25" s="11"/>
    </row>
    <row r="26" spans="1:8" ht="19.5" customHeight="1" hidden="1">
      <c r="A26" s="10">
        <v>20</v>
      </c>
      <c r="B26" s="11"/>
      <c r="C26" s="13"/>
      <c r="D26" s="12"/>
      <c r="E26" s="10"/>
      <c r="F26" s="53"/>
      <c r="G26" s="53"/>
      <c r="H26" s="11"/>
    </row>
    <row r="27" spans="1:8" ht="19.5" customHeight="1" hidden="1">
      <c r="A27" s="10">
        <v>21</v>
      </c>
      <c r="B27" s="11"/>
      <c r="C27" s="13"/>
      <c r="D27" s="12"/>
      <c r="E27" s="10"/>
      <c r="F27" s="53"/>
      <c r="G27" s="53"/>
      <c r="H27" s="11"/>
    </row>
    <row r="28" spans="1:8" ht="19.5" customHeight="1" hidden="1">
      <c r="A28" s="10">
        <v>22</v>
      </c>
      <c r="B28" s="11"/>
      <c r="C28" s="13"/>
      <c r="D28" s="12"/>
      <c r="E28" s="10"/>
      <c r="F28" s="53"/>
      <c r="G28" s="53"/>
      <c r="H28" s="11"/>
    </row>
    <row r="29" spans="1:8" ht="19.5" customHeight="1" hidden="1">
      <c r="A29" s="10">
        <v>23</v>
      </c>
      <c r="B29" s="11"/>
      <c r="C29" s="13"/>
      <c r="D29" s="12"/>
      <c r="E29" s="10"/>
      <c r="F29" s="53"/>
      <c r="G29" s="53"/>
      <c r="H29" s="11"/>
    </row>
    <row r="30" spans="1:8" ht="19.5" customHeight="1" hidden="1">
      <c r="A30" s="10">
        <v>24</v>
      </c>
      <c r="B30" s="11" t="s">
        <v>36</v>
      </c>
      <c r="C30" s="13"/>
      <c r="D30" s="12"/>
      <c r="E30" s="10"/>
      <c r="F30" s="53"/>
      <c r="G30" s="53"/>
      <c r="H30" s="11"/>
    </row>
    <row r="31" ht="30" customHeight="1"/>
    <row r="32" spans="1:3" ht="12.75">
      <c r="A32" s="18" t="str">
        <f>'vážní listina I sk'!A32</f>
        <v>Příbor dne:</v>
      </c>
      <c r="B32" s="18"/>
      <c r="C32" s="34">
        <f>'vážní listina I sk'!C32</f>
        <v>43624</v>
      </c>
    </row>
    <row r="33" spans="1:2" ht="12.75">
      <c r="A33" s="18"/>
      <c r="B33" s="18"/>
    </row>
    <row r="34" spans="1:3" ht="12.75">
      <c r="A34" s="18" t="s">
        <v>9</v>
      </c>
      <c r="B34" s="18"/>
      <c r="C34" s="34" t="str">
        <f>'vážní listina I sk'!C34</f>
        <v>Lepíková</v>
      </c>
    </row>
    <row r="36" spans="1:3" ht="12.75">
      <c r="A36" s="18" t="s">
        <v>18</v>
      </c>
      <c r="C36" s="34" t="str">
        <f>'vážní listina I sk'!C36</f>
        <v>Burgár S.</v>
      </c>
    </row>
  </sheetData>
  <sheetProtection/>
  <mergeCells count="3">
    <mergeCell ref="F5:G5"/>
    <mergeCell ref="A3:H3"/>
    <mergeCell ref="A4:H4"/>
  </mergeCells>
  <printOptions horizontalCentered="1"/>
  <pageMargins left="0" right="0" top="0.1968503937007874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burgar</dc:creator>
  <cp:keywords/>
  <dc:description/>
  <cp:lastModifiedBy>Standa</cp:lastModifiedBy>
  <cp:lastPrinted>2019-06-08T11:47:51Z</cp:lastPrinted>
  <dcterms:created xsi:type="dcterms:W3CDTF">2002-10-19T15:36:27Z</dcterms:created>
  <dcterms:modified xsi:type="dcterms:W3CDTF">2019-06-08T18:49:22Z</dcterms:modified>
  <cp:category/>
  <cp:version/>
  <cp:contentType/>
  <cp:contentStatus/>
</cp:coreProperties>
</file>