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firstSheet="1" activeTab="1"/>
  </bookViews>
  <sheets>
    <sheet name="Muži" sheetId="1" state="hidden" r:id="rId1"/>
    <sheet name="Ženy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44" i="2"/>
  <c r="K44"/>
  <c r="G44"/>
  <c r="L44" s="1"/>
  <c r="M43"/>
  <c r="K43"/>
  <c r="G43"/>
  <c r="L43" s="1"/>
  <c r="M42"/>
  <c r="K42"/>
  <c r="G42"/>
  <c r="L42" s="1"/>
  <c r="M41"/>
  <c r="K41"/>
  <c r="G41"/>
  <c r="L41" s="1"/>
  <c r="M40"/>
  <c r="M39"/>
  <c r="K39"/>
  <c r="G39"/>
  <c r="L39" s="1"/>
  <c r="M38"/>
  <c r="K38"/>
  <c r="G38"/>
  <c r="L38" s="1"/>
  <c r="M37"/>
  <c r="K37"/>
  <c r="G37"/>
  <c r="L37" s="1"/>
  <c r="M36"/>
  <c r="K36"/>
  <c r="G36"/>
  <c r="L36" s="1"/>
  <c r="M35"/>
  <c r="K34"/>
  <c r="G34"/>
  <c r="L34" s="1"/>
  <c r="M34" s="1"/>
  <c r="K33"/>
  <c r="G33"/>
  <c r="L33" s="1"/>
  <c r="M33" s="1"/>
  <c r="K32"/>
  <c r="G32"/>
  <c r="L32" s="1"/>
  <c r="M32" s="1"/>
  <c r="K31"/>
  <c r="G31"/>
  <c r="L31" s="1"/>
  <c r="M31" s="1"/>
  <c r="M30" s="1"/>
  <c r="M29"/>
  <c r="K29"/>
  <c r="G29"/>
  <c r="L29" s="1"/>
  <c r="K28"/>
  <c r="G28"/>
  <c r="L28" s="1"/>
  <c r="M28" s="1"/>
  <c r="K27"/>
  <c r="G27"/>
  <c r="L27" s="1"/>
  <c r="M27" s="1"/>
  <c r="K26"/>
  <c r="G26"/>
  <c r="L26" s="1"/>
  <c r="M26" s="1"/>
  <c r="M25" s="1"/>
  <c r="M24"/>
  <c r="K24"/>
  <c r="G24"/>
  <c r="L24" s="1"/>
  <c r="K23"/>
  <c r="G23"/>
  <c r="L23" s="1"/>
  <c r="M23" s="1"/>
  <c r="K22"/>
  <c r="G22"/>
  <c r="L22" s="1"/>
  <c r="M22" s="1"/>
  <c r="K21"/>
  <c r="G21"/>
  <c r="L21" s="1"/>
  <c r="M21" s="1"/>
  <c r="M20" s="1"/>
  <c r="K19"/>
  <c r="G19"/>
  <c r="L19" s="1"/>
  <c r="M19" s="1"/>
  <c r="K18"/>
  <c r="G18"/>
  <c r="L18" s="1"/>
  <c r="M18" s="1"/>
  <c r="K17"/>
  <c r="G17"/>
  <c r="L17" s="1"/>
  <c r="M17" s="1"/>
  <c r="K16"/>
  <c r="G16"/>
  <c r="L16" s="1"/>
  <c r="M16" s="1"/>
  <c r="M15" s="1"/>
  <c r="K14"/>
  <c r="G14"/>
  <c r="L14" s="1"/>
  <c r="M14" s="1"/>
  <c r="K13"/>
  <c r="G13"/>
  <c r="L13" s="1"/>
  <c r="M13" s="1"/>
  <c r="K12"/>
  <c r="G12"/>
  <c r="L12" s="1"/>
  <c r="M12" s="1"/>
  <c r="K11"/>
  <c r="G11"/>
  <c r="L11" s="1"/>
  <c r="M11" s="1"/>
  <c r="M10" s="1"/>
  <c r="K9"/>
  <c r="G9"/>
  <c r="L9" s="1"/>
  <c r="M9" s="1"/>
  <c r="K8"/>
  <c r="G8"/>
  <c r="L8" s="1"/>
  <c r="M8" s="1"/>
  <c r="K7"/>
  <c r="G7"/>
  <c r="L7" s="1"/>
  <c r="M7" s="1"/>
  <c r="K6"/>
  <c r="G6"/>
  <c r="L6" s="1"/>
  <c r="M6" s="1"/>
  <c r="M5" s="1"/>
  <c r="M46" i="1"/>
  <c r="K46"/>
  <c r="G46"/>
  <c r="L46" s="1"/>
  <c r="K45"/>
  <c r="G45"/>
  <c r="L45" s="1"/>
  <c r="M45" s="1"/>
  <c r="K44"/>
  <c r="G44"/>
  <c r="L44" s="1"/>
  <c r="M44" s="1"/>
  <c r="K43"/>
  <c r="G43"/>
  <c r="L43" s="1"/>
  <c r="M43" s="1"/>
  <c r="K42"/>
  <c r="G42"/>
  <c r="L42" s="1"/>
  <c r="M42" s="1"/>
  <c r="K41"/>
  <c r="G41"/>
  <c r="L41" s="1"/>
  <c r="M41" s="1"/>
  <c r="M40" s="1"/>
  <c r="K39"/>
  <c r="G39"/>
  <c r="L39" s="1"/>
  <c r="M39" s="1"/>
  <c r="K38"/>
  <c r="G38"/>
  <c r="L38" s="1"/>
  <c r="M38" s="1"/>
  <c r="K37"/>
  <c r="G37"/>
  <c r="L37" s="1"/>
  <c r="M37" s="1"/>
  <c r="K36"/>
  <c r="G36"/>
  <c r="L36" s="1"/>
  <c r="M36" s="1"/>
  <c r="K35"/>
  <c r="G35"/>
  <c r="L35" s="1"/>
  <c r="M35" s="1"/>
  <c r="K34"/>
  <c r="G34"/>
  <c r="L34" s="1"/>
  <c r="M34" s="1"/>
  <c r="M33" s="1"/>
  <c r="K32"/>
  <c r="G32"/>
  <c r="L32" s="1"/>
  <c r="M32" s="1"/>
  <c r="K31"/>
  <c r="G31"/>
  <c r="L31" s="1"/>
  <c r="M31" s="1"/>
  <c r="K30"/>
  <c r="G30"/>
  <c r="L30" s="1"/>
  <c r="M30" s="1"/>
  <c r="K29"/>
  <c r="G29"/>
  <c r="L29" s="1"/>
  <c r="M29" s="1"/>
  <c r="K28"/>
  <c r="G28"/>
  <c r="L28" s="1"/>
  <c r="M28" s="1"/>
  <c r="K27"/>
  <c r="G27"/>
  <c r="L27" s="1"/>
  <c r="M27" s="1"/>
  <c r="M26" s="1"/>
  <c r="K25"/>
  <c r="G25"/>
  <c r="L25" s="1"/>
  <c r="M25" s="1"/>
  <c r="K24"/>
  <c r="G24"/>
  <c r="L24" s="1"/>
  <c r="M24" s="1"/>
  <c r="K23"/>
  <c r="G23"/>
  <c r="L23" s="1"/>
  <c r="M23" s="1"/>
  <c r="K22"/>
  <c r="G22"/>
  <c r="L22" s="1"/>
  <c r="M22" s="1"/>
  <c r="K21"/>
  <c r="G21"/>
  <c r="L21" s="1"/>
  <c r="M21" s="1"/>
  <c r="K20"/>
  <c r="G20"/>
  <c r="L20" s="1"/>
  <c r="M20" s="1"/>
  <c r="M19" s="1"/>
  <c r="K18"/>
  <c r="G18"/>
  <c r="L18" s="1"/>
  <c r="M18" s="1"/>
  <c r="K17"/>
  <c r="G17"/>
  <c r="L17" s="1"/>
  <c r="M17" s="1"/>
  <c r="K16"/>
  <c r="G16"/>
  <c r="L16" s="1"/>
  <c r="M16" s="1"/>
  <c r="K15"/>
  <c r="G15"/>
  <c r="L15" s="1"/>
  <c r="M15" s="1"/>
  <c r="K14"/>
  <c r="G14"/>
  <c r="L14" s="1"/>
  <c r="M14" s="1"/>
  <c r="K13"/>
  <c r="G13"/>
  <c r="L13" s="1"/>
  <c r="M13" s="1"/>
  <c r="M12" s="1"/>
  <c r="K11"/>
  <c r="G11"/>
  <c r="L11" s="1"/>
  <c r="M11" s="1"/>
  <c r="K10"/>
  <c r="G10"/>
  <c r="L10" s="1"/>
  <c r="M10" s="1"/>
  <c r="K9"/>
  <c r="G9"/>
  <c r="L9" s="1"/>
  <c r="M9" s="1"/>
  <c r="K8"/>
  <c r="G8"/>
  <c r="L8" s="1"/>
  <c r="M8" s="1"/>
  <c r="K7"/>
  <c r="G7"/>
  <c r="L7" s="1"/>
  <c r="M7" s="1"/>
  <c r="K6"/>
  <c r="G6"/>
  <c r="L6" s="1"/>
  <c r="M6" s="1"/>
  <c r="M5" s="1"/>
</calcChain>
</file>

<file path=xl/sharedStrings.xml><?xml version="1.0" encoding="utf-8"?>
<sst xmlns="http://schemas.openxmlformats.org/spreadsheetml/2006/main" count="136" uniqueCount="114">
  <si>
    <t>Termín: 20. 10. 2018</t>
  </si>
  <si>
    <t>Místo konání: Nový Hrozenkov</t>
  </si>
  <si>
    <t>3. kolo II. ligy mužů - sk. B</t>
  </si>
  <si>
    <t>Těl.hm.</t>
  </si>
  <si>
    <t>Jméno</t>
  </si>
  <si>
    <t>Ročník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</si>
  <si>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</si>
  <si>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</si>
  <si>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</si>
  <si>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</si>
  <si>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</si>
  <si>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</si>
  <si>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</si>
  <si>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</si>
  <si>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</si>
  <si>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Celkově po 3 kolech:</t>
  </si>
  <si>
    <t>TJ HOLEŠOV</t>
  </si>
  <si>
    <t>1.</t>
  </si>
  <si>
    <t>TJ Holešov</t>
  </si>
  <si>
    <t>28 b.</t>
  </si>
  <si>
    <t>Maruška Vítězslav</t>
  </si>
  <si>
    <t>2.</t>
  </si>
  <si>
    <t>TJ  TŽ Třinec</t>
  </si>
  <si>
    <t>27 b.</t>
  </si>
  <si>
    <t>Kolář Daniel</t>
  </si>
  <si>
    <t>3.</t>
  </si>
  <si>
    <t>S. JS Zlín</t>
  </si>
  <si>
    <t>24 b.</t>
  </si>
  <si>
    <t>Bárta Petr</t>
  </si>
  <si>
    <t>4.</t>
  </si>
  <si>
    <t>TJ S. N. Hrozenkov</t>
  </si>
  <si>
    <t>21 b.</t>
  </si>
  <si>
    <t>Zdražil Lukáš</t>
  </si>
  <si>
    <t>5.</t>
  </si>
  <si>
    <t>TJ Hellas Brno B</t>
  </si>
  <si>
    <t>18 b.</t>
  </si>
  <si>
    <t>Novotný Martin</t>
  </si>
  <si>
    <t>6.</t>
  </si>
  <si>
    <t>ASK T. Kopřivnice</t>
  </si>
  <si>
    <t>17 b.</t>
  </si>
  <si>
    <t>Kořínek Vít</t>
  </si>
  <si>
    <t>TJ SOKOL ZLÍN-5</t>
  </si>
  <si>
    <t>Hovjacký Ondřej</t>
  </si>
  <si>
    <t>Rýc Albert</t>
  </si>
  <si>
    <t>Šesták Dominik</t>
  </si>
  <si>
    <t>-</t>
  </si>
  <si>
    <t>Jančík Pavel</t>
  </si>
  <si>
    <t>Špidlík Antonín</t>
  </si>
  <si>
    <t>Hofbauer Tomáš</t>
  </si>
  <si>
    <t>TAK HELLAS BRNO "B"</t>
  </si>
  <si>
    <t>Brhel Pavel</t>
  </si>
  <si>
    <t>Hlaváček Tomáš</t>
  </si>
  <si>
    <t>Moravčík Václav</t>
  </si>
  <si>
    <t>Brzokoupil Vladimír</t>
  </si>
  <si>
    <t>Kudláč Karel</t>
  </si>
  <si>
    <t>Kliž Lukáš</t>
  </si>
  <si>
    <t>TJ TŽ TŘINEC</t>
  </si>
  <si>
    <t>Gorzolka Jan</t>
  </si>
  <si>
    <t>Danyš Jakub</t>
  </si>
  <si>
    <t>Šigut Jan</t>
  </si>
  <si>
    <t>Pudich Dalibor</t>
  </si>
  <si>
    <t>Wollner Luděk</t>
  </si>
  <si>
    <t>Raszka René</t>
  </si>
  <si>
    <t>TJ SOKOL NOVÝ HROZENKOV</t>
  </si>
  <si>
    <t>Škarpa Václav</t>
  </si>
  <si>
    <t>Koňařík Jakub</t>
  </si>
  <si>
    <t>Trlica Rostislav</t>
  </si>
  <si>
    <t>Paška Vojtěch</t>
  </si>
  <si>
    <t>Pavelka Jiří</t>
  </si>
  <si>
    <t>Hladil David</t>
  </si>
  <si>
    <t>ASK TATRA KOPŘIVNICE</t>
  </si>
  <si>
    <t>Petrov Nikolay</t>
  </si>
  <si>
    <t>Tran Bao</t>
  </si>
  <si>
    <t>Berka Daniel</t>
  </si>
  <si>
    <t>Enčev Radek</t>
  </si>
  <si>
    <t>Mičulek Martin</t>
  </si>
  <si>
    <t>Vrchní rozhodčí: Orságová Marie</t>
  </si>
  <si>
    <t>Rozhodčí: Doležel, Saranová, Kaláčová, Kolář D., Tomalová, Kužílek, Janíček, Šulák, Vybíral</t>
  </si>
  <si>
    <t>Termín: 19. 10. 2019</t>
  </si>
  <si>
    <t>Místo konání: Sokolov</t>
  </si>
  <si>
    <t>3. kolo ligy žen</t>
  </si>
  <si>
    <t>BC Praha</t>
  </si>
  <si>
    <t>Hofbauer Jana</t>
  </si>
  <si>
    <t>Poláková Lucie</t>
  </si>
  <si>
    <t>Boulová Martina</t>
  </si>
  <si>
    <t>Morávková Krystýna</t>
  </si>
  <si>
    <t>Bohemians Praha ,,B“</t>
  </si>
  <si>
    <t>Poklopová Aneta</t>
  </si>
  <si>
    <t>Vašků Karolina</t>
  </si>
  <si>
    <t>Cihlářová Radka</t>
  </si>
  <si>
    <t>Kopicová Pavla</t>
  </si>
  <si>
    <t>Brandys nad Labem</t>
  </si>
  <si>
    <t>Šimonková Nikola</t>
  </si>
  <si>
    <t>Moudrá Markéta</t>
  </si>
  <si>
    <t>Jungmanová Andrea</t>
  </si>
  <si>
    <t>Vášová Romana</t>
  </si>
  <si>
    <t>TJ Rotas Rotava</t>
  </si>
  <si>
    <t>Zronková Karolína</t>
  </si>
  <si>
    <t>Zronková Daniela</t>
  </si>
  <si>
    <t>Dinga Eleonora</t>
  </si>
  <si>
    <t>TJ Start Plzeň</t>
  </si>
  <si>
    <t>Zachardová Nela</t>
  </si>
  <si>
    <t>Starcková Eva</t>
  </si>
  <si>
    <t>Kellarová Markéta</t>
  </si>
  <si>
    <t>Lokomotiva Cheb</t>
  </si>
  <si>
    <t>Manhartová Denisa</t>
  </si>
  <si>
    <t>Jurková Adéla</t>
  </si>
  <si>
    <t>Kovárová Adriana</t>
  </si>
  <si>
    <t>Lengyelová Alžběta</t>
  </si>
  <si>
    <t>SkV Sokolov</t>
  </si>
  <si>
    <t>m.s</t>
  </si>
  <si>
    <t>m.s.</t>
  </si>
  <si>
    <t>Vrchní rozhodčí: Polanský</t>
  </si>
  <si>
    <t>Rozhodčí: Stanislav, Jílek,Kocur,Kocurova,Hava,Podšer,Nagy,Kocurova,Zronek,Zronková D.,Zachardová</t>
  </si>
</sst>
</file>

<file path=xl/styles.xml><?xml version="1.0" encoding="utf-8"?>
<styleSheet xmlns="http://schemas.openxmlformats.org/spreadsheetml/2006/main">
  <numFmts count="5">
    <numFmt numFmtId="164" formatCode="0.000000"/>
    <numFmt numFmtId="165" formatCode="0.0000"/>
    <numFmt numFmtId="166" formatCode="0_ ;[Red]\-0\ "/>
    <numFmt numFmtId="167" formatCode="0.0000_ ;[Red]\-0.0000\ "/>
    <numFmt numFmtId="168" formatCode="#"/>
  </numFmts>
  <fonts count="5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164" fontId="0" fillId="0" borderId="0" xfId="0" applyNumberFormat="1"/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5" xfId="0" applyNumberFormat="1" applyBorder="1"/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0" fillId="0" borderId="4" xfId="0" applyNumberFormat="1" applyBorder="1"/>
    <xf numFmtId="0" fontId="1" fillId="0" borderId="0" xfId="0" applyFont="1"/>
    <xf numFmtId="165" fontId="3" fillId="3" borderId="6" xfId="0" applyNumberFormat="1" applyFont="1" applyFill="1" applyBorder="1" applyAlignment="1">
      <alignment horizontal="right"/>
    </xf>
    <xf numFmtId="164" fontId="1" fillId="3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/>
    <xf numFmtId="0" fontId="0" fillId="0" borderId="0" xfId="0" applyFont="1" applyAlignment="1">
      <alignment horizontal="right"/>
    </xf>
    <xf numFmtId="2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/>
    </xf>
    <xf numFmtId="166" fontId="4" fillId="0" borderId="21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3" fillId="0" borderId="21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right"/>
    </xf>
    <xf numFmtId="166" fontId="3" fillId="0" borderId="16" xfId="0" applyNumberFormat="1" applyFont="1" applyBorder="1" applyAlignment="1">
      <alignment horizontal="center"/>
    </xf>
    <xf numFmtId="0" fontId="0" fillId="0" borderId="0" xfId="0" applyFont="1"/>
    <xf numFmtId="166" fontId="4" fillId="0" borderId="21" xfId="0" applyNumberFormat="1" applyFont="1" applyBorder="1" applyAlignment="1">
      <alignment horizontal="left"/>
    </xf>
    <xf numFmtId="166" fontId="3" fillId="0" borderId="22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left"/>
    </xf>
    <xf numFmtId="166" fontId="3" fillId="0" borderId="14" xfId="0" applyNumberFormat="1" applyFont="1" applyBorder="1" applyAlignment="1">
      <alignment horizontal="center"/>
    </xf>
    <xf numFmtId="167" fontId="4" fillId="0" borderId="13" xfId="0" applyNumberFormat="1" applyFont="1" applyBorder="1" applyAlignment="1">
      <alignment horizontal="right"/>
    </xf>
    <xf numFmtId="166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right"/>
    </xf>
    <xf numFmtId="166" fontId="4" fillId="0" borderId="17" xfId="0" applyNumberFormat="1" applyFont="1" applyBorder="1" applyAlignment="1">
      <alignment horizontal="left"/>
    </xf>
    <xf numFmtId="166" fontId="4" fillId="2" borderId="17" xfId="0" applyNumberFormat="1" applyFont="1" applyFill="1" applyBorder="1" applyAlignment="1">
      <alignment horizontal="center"/>
    </xf>
    <xf numFmtId="166" fontId="4" fillId="2" borderId="25" xfId="0" applyNumberFormat="1" applyFont="1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166" fontId="3" fillId="0" borderId="26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65" fontId="4" fillId="0" borderId="27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center"/>
    </xf>
    <xf numFmtId="164" fontId="0" fillId="0" borderId="3" xfId="0" applyNumberFormat="1" applyBorder="1"/>
    <xf numFmtId="168" fontId="0" fillId="0" borderId="0" xfId="0" applyNumberFormat="1"/>
    <xf numFmtId="168" fontId="0" fillId="0" borderId="5" xfId="0" applyNumberFormat="1" applyBorder="1"/>
    <xf numFmtId="168" fontId="0" fillId="0" borderId="4" xfId="0" applyNumberFormat="1" applyBorder="1"/>
    <xf numFmtId="168" fontId="1" fillId="3" borderId="6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65" fontId="4" fillId="2" borderId="23" xfId="0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65" fontId="0" fillId="0" borderId="0" xfId="0" applyNumberFormat="1" applyFont="1"/>
    <xf numFmtId="0" fontId="4" fillId="0" borderId="14" xfId="0" applyFont="1" applyBorder="1" applyAlignment="1">
      <alignment horizontal="left"/>
    </xf>
    <xf numFmtId="2" fontId="4" fillId="2" borderId="17" xfId="0" applyNumberFormat="1" applyFont="1" applyFill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166" fontId="4" fillId="0" borderId="25" xfId="0" applyNumberFormat="1" applyFont="1" applyBorder="1" applyAlignment="1">
      <alignment horizontal="center"/>
    </xf>
    <xf numFmtId="166" fontId="3" fillId="0" borderId="25" xfId="0" applyNumberFormat="1" applyFont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2" fontId="0" fillId="0" borderId="13" xfId="0" applyNumberFormat="1" applyBorder="1"/>
    <xf numFmtId="0" fontId="0" fillId="0" borderId="14" xfId="0" applyFont="1" applyBorder="1"/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2" fontId="0" fillId="0" borderId="17" xfId="0" applyNumberFormat="1" applyBorder="1"/>
    <xf numFmtId="0" fontId="0" fillId="0" borderId="25" xfId="0" applyFont="1" applyBorder="1"/>
    <xf numFmtId="0" fontId="0" fillId="0" borderId="17" xfId="0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25" xfId="0" applyNumberFormat="1" applyBorder="1"/>
    <xf numFmtId="166" fontId="0" fillId="0" borderId="17" xfId="0" applyNumberFormat="1" applyBorder="1"/>
    <xf numFmtId="166" fontId="0" fillId="0" borderId="24" xfId="0" applyNumberFormat="1" applyBorder="1" applyAlignment="1">
      <alignment horizontal="center"/>
    </xf>
    <xf numFmtId="166" fontId="0" fillId="0" borderId="26" xfId="0" applyNumberFormat="1" applyBorder="1"/>
    <xf numFmtId="2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65" fontId="4" fillId="0" borderId="23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165" fontId="4" fillId="0" borderId="28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165" fontId="4" fillId="0" borderId="29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65" fontId="4" fillId="0" borderId="30" xfId="0" applyNumberFormat="1" applyFont="1" applyBorder="1" applyAlignment="1">
      <alignment horizontal="right"/>
    </xf>
    <xf numFmtId="168" fontId="1" fillId="0" borderId="30" xfId="0" applyNumberFormat="1" applyFont="1" applyBorder="1" applyAlignment="1">
      <alignment horizontal="center"/>
    </xf>
    <xf numFmtId="168" fontId="0" fillId="0" borderId="3" xfId="0" applyNumberFormat="1" applyBorder="1"/>
    <xf numFmtId="2" fontId="3" fillId="3" borderId="6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68" fontId="1" fillId="2" borderId="6" xfId="0" applyNumberFormat="1" applyFont="1" applyFill="1" applyBorder="1" applyAlignment="1">
      <alignment horizontal="center"/>
    </xf>
    <xf numFmtId="168" fontId="1" fillId="2" borderId="5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opLeftCell="A10" zoomScaleNormal="100" workbookViewId="0">
      <selection activeCell="T29" sqref="T29"/>
    </sheetView>
  </sheetViews>
  <sheetFormatPr defaultRowHeight="12.75"/>
  <cols>
    <col min="1" max="1" width="7.42578125" customWidth="1"/>
    <col min="2" max="2" width="21.5703125" customWidth="1"/>
    <col min="3" max="3" width="8.7109375" customWidth="1"/>
    <col min="4" max="11" width="7.85546875" customWidth="1"/>
    <col min="12" max="12" width="9.85546875" customWidth="1"/>
    <col min="13" max="13" width="13" customWidth="1"/>
    <col min="14" max="14" width="5.85546875" style="1" customWidth="1"/>
    <col min="15" max="15" width="8.7109375" customWidth="1"/>
    <col min="16" max="16" width="5.140625" customWidth="1"/>
    <col min="17" max="17" width="17.140625" customWidth="1"/>
    <col min="18" max="18" width="13" customWidth="1"/>
    <col min="19" max="1025" width="8.7109375" customWidth="1"/>
  </cols>
  <sheetData>
    <row r="1" spans="1:19" ht="15" customHeight="1">
      <c r="A1" s="146" t="s">
        <v>0</v>
      </c>
      <c r="B1" s="146"/>
      <c r="C1" s="147"/>
      <c r="D1" s="147"/>
      <c r="E1" s="147"/>
      <c r="F1" s="147"/>
      <c r="G1" s="147"/>
      <c r="H1" s="147"/>
      <c r="I1" s="147"/>
      <c r="J1" s="147"/>
      <c r="K1" s="148" t="s">
        <v>1</v>
      </c>
      <c r="L1" s="148"/>
      <c r="M1" s="148"/>
      <c r="N1" s="148"/>
    </row>
    <row r="2" spans="1:19" ht="21.75" customHeight="1">
      <c r="A2" s="149" t="s">
        <v>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9" ht="14.25" customHeight="1">
      <c r="A3" s="2" t="s">
        <v>3</v>
      </c>
      <c r="B3" s="3" t="s">
        <v>4</v>
      </c>
      <c r="C3" s="2" t="s">
        <v>5</v>
      </c>
      <c r="D3" s="150" t="s">
        <v>6</v>
      </c>
      <c r="E3" s="150"/>
      <c r="F3" s="150"/>
      <c r="G3" s="150"/>
      <c r="H3" s="150" t="s">
        <v>7</v>
      </c>
      <c r="I3" s="150"/>
      <c r="J3" s="150"/>
      <c r="K3" s="150"/>
      <c r="L3" s="5" t="s">
        <v>8</v>
      </c>
      <c r="M3" s="3" t="s">
        <v>9</v>
      </c>
      <c r="N3" s="6"/>
    </row>
    <row r="4" spans="1:19" ht="13.5" customHeight="1">
      <c r="A4" s="7"/>
      <c r="B4" s="8"/>
      <c r="C4" s="9" t="s">
        <v>10</v>
      </c>
      <c r="D4" s="10" t="s">
        <v>11</v>
      </c>
      <c r="E4" s="4" t="s">
        <v>12</v>
      </c>
      <c r="F4" s="11" t="s">
        <v>13</v>
      </c>
      <c r="G4" s="4" t="s">
        <v>14</v>
      </c>
      <c r="H4" s="11" t="s">
        <v>11</v>
      </c>
      <c r="I4" s="4" t="s">
        <v>12</v>
      </c>
      <c r="J4" s="11" t="s">
        <v>13</v>
      </c>
      <c r="K4" s="4" t="s">
        <v>14</v>
      </c>
      <c r="L4" s="7"/>
      <c r="M4" s="8"/>
      <c r="N4" s="12"/>
      <c r="Q4" s="13" t="s">
        <v>15</v>
      </c>
    </row>
    <row r="5" spans="1:19" ht="13.5" customHeight="1">
      <c r="A5" s="142" t="s">
        <v>16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">
        <f>SUM(M6:M11)-MIN(M6:M11)</f>
        <v>1413.0137</v>
      </c>
      <c r="N5" s="15">
        <v>1</v>
      </c>
      <c r="P5" s="16" t="s">
        <v>17</v>
      </c>
      <c r="Q5" t="s">
        <v>18</v>
      </c>
      <c r="R5" s="17">
        <v>4260.4985999999999</v>
      </c>
      <c r="S5" s="18" t="s">
        <v>19</v>
      </c>
    </row>
    <row r="6" spans="1:19" ht="12.75" customHeight="1">
      <c r="A6" s="19">
        <v>82.6</v>
      </c>
      <c r="B6" s="20" t="s">
        <v>20</v>
      </c>
      <c r="C6" s="21">
        <v>1982</v>
      </c>
      <c r="D6" s="22">
        <v>110</v>
      </c>
      <c r="E6" s="22">
        <v>-115</v>
      </c>
      <c r="F6" s="23">
        <v>117</v>
      </c>
      <c r="G6" s="24">
        <f t="shared" ref="G6:G11" si="0">IF(MAX(D6:F6)&lt;0,0,MAX(D6:F6))</f>
        <v>117</v>
      </c>
      <c r="H6" s="23">
        <v>137</v>
      </c>
      <c r="I6" s="22">
        <v>143</v>
      </c>
      <c r="J6" s="23">
        <v>-150</v>
      </c>
      <c r="K6" s="25">
        <f t="shared" ref="K6:K11" si="1">IF(MAX(H6:J6)&lt;0,0,MAX(H6:J6))</f>
        <v>143</v>
      </c>
      <c r="L6" s="26">
        <f t="shared" ref="L6:L11" si="2">SUM(G6,K6)</f>
        <v>260</v>
      </c>
      <c r="M6" s="27">
        <f t="shared" ref="M6:M11" si="3">IF(ISNUMBER(A6), (IF(175.508&lt; A6,L6, TRUNC(10^(0.75194503*((LOG((A6/175.508)/LOG(10))*(LOG((A6/175.508)/LOG(10)))))),4)*L6)), 0)</f>
        <v>312.988</v>
      </c>
      <c r="N6" s="143"/>
      <c r="P6" s="16" t="s">
        <v>21</v>
      </c>
      <c r="Q6" t="s">
        <v>22</v>
      </c>
      <c r="R6" s="17">
        <v>4158.6415999999999</v>
      </c>
      <c r="S6" s="18" t="s">
        <v>23</v>
      </c>
    </row>
    <row r="7" spans="1:19" ht="12.75" customHeight="1">
      <c r="A7" s="28">
        <v>81.5</v>
      </c>
      <c r="B7" s="29" t="s">
        <v>24</v>
      </c>
      <c r="C7" s="30">
        <v>1999</v>
      </c>
      <c r="D7" s="31">
        <v>100</v>
      </c>
      <c r="E7" s="31">
        <v>105</v>
      </c>
      <c r="F7" s="32">
        <v>110</v>
      </c>
      <c r="G7" s="33">
        <f t="shared" si="0"/>
        <v>110</v>
      </c>
      <c r="H7" s="32">
        <v>114</v>
      </c>
      <c r="I7" s="31">
        <v>-120</v>
      </c>
      <c r="J7" s="32">
        <v>-120</v>
      </c>
      <c r="K7" s="34">
        <f t="shared" si="1"/>
        <v>114</v>
      </c>
      <c r="L7" s="35">
        <f t="shared" si="2"/>
        <v>224</v>
      </c>
      <c r="M7" s="36">
        <f t="shared" si="3"/>
        <v>271.44319999999999</v>
      </c>
      <c r="N7" s="143"/>
      <c r="P7" s="16" t="s">
        <v>25</v>
      </c>
      <c r="Q7" t="s">
        <v>26</v>
      </c>
      <c r="R7" s="17">
        <v>4099.8873999999996</v>
      </c>
      <c r="S7" s="18" t="s">
        <v>27</v>
      </c>
    </row>
    <row r="8" spans="1:19" ht="12.75" customHeight="1">
      <c r="A8" s="28">
        <v>73.5</v>
      </c>
      <c r="B8" s="29" t="s">
        <v>28</v>
      </c>
      <c r="C8" s="30">
        <v>1995</v>
      </c>
      <c r="D8" s="31">
        <v>85</v>
      </c>
      <c r="E8" s="31">
        <v>90</v>
      </c>
      <c r="F8" s="32">
        <v>95</v>
      </c>
      <c r="G8" s="33">
        <f t="shared" si="0"/>
        <v>95</v>
      </c>
      <c r="H8" s="32">
        <v>110</v>
      </c>
      <c r="I8" s="31">
        <v>-115</v>
      </c>
      <c r="J8" s="32">
        <v>-115</v>
      </c>
      <c r="K8" s="34">
        <f t="shared" si="1"/>
        <v>110</v>
      </c>
      <c r="L8" s="35">
        <f t="shared" si="2"/>
        <v>205</v>
      </c>
      <c r="M8" s="36">
        <f t="shared" si="3"/>
        <v>262.52299999999997</v>
      </c>
      <c r="N8" s="143"/>
      <c r="P8" s="16" t="s">
        <v>29</v>
      </c>
      <c r="Q8" t="s">
        <v>30</v>
      </c>
      <c r="R8" s="17">
        <v>3969.5906</v>
      </c>
      <c r="S8" s="18" t="s">
        <v>31</v>
      </c>
    </row>
    <row r="9" spans="1:19" ht="12.75" customHeight="1">
      <c r="A9" s="28">
        <v>80.599999999999994</v>
      </c>
      <c r="B9" s="29" t="s">
        <v>32</v>
      </c>
      <c r="C9" s="30">
        <v>1994</v>
      </c>
      <c r="D9" s="31">
        <v>92</v>
      </c>
      <c r="E9" s="31">
        <v>97</v>
      </c>
      <c r="F9" s="32">
        <v>-102</v>
      </c>
      <c r="G9" s="33">
        <f t="shared" si="0"/>
        <v>97</v>
      </c>
      <c r="H9" s="32">
        <v>110</v>
      </c>
      <c r="I9" s="31">
        <v>-115</v>
      </c>
      <c r="J9" s="32">
        <v>-115</v>
      </c>
      <c r="K9" s="34">
        <f t="shared" si="1"/>
        <v>110</v>
      </c>
      <c r="L9" s="35">
        <f t="shared" si="2"/>
        <v>207</v>
      </c>
      <c r="M9" s="36">
        <f t="shared" si="3"/>
        <v>252.25019999999998</v>
      </c>
      <c r="N9" s="143"/>
      <c r="P9" s="16" t="s">
        <v>33</v>
      </c>
      <c r="Q9" t="s">
        <v>34</v>
      </c>
      <c r="R9" s="17">
        <v>3843.9050000000002</v>
      </c>
      <c r="S9" s="18" t="s">
        <v>35</v>
      </c>
    </row>
    <row r="10" spans="1:19" ht="13.5" customHeight="1">
      <c r="A10" s="28">
        <v>87.1</v>
      </c>
      <c r="B10" s="29" t="s">
        <v>36</v>
      </c>
      <c r="C10" s="30">
        <v>2000</v>
      </c>
      <c r="D10" s="31">
        <v>95</v>
      </c>
      <c r="E10" s="31">
        <v>100</v>
      </c>
      <c r="F10" s="32">
        <v>105</v>
      </c>
      <c r="G10" s="33">
        <f t="shared" si="0"/>
        <v>105</v>
      </c>
      <c r="H10" s="32">
        <v>130</v>
      </c>
      <c r="I10" s="31">
        <v>137</v>
      </c>
      <c r="J10" s="32">
        <v>-140</v>
      </c>
      <c r="K10" s="34">
        <f t="shared" si="1"/>
        <v>137</v>
      </c>
      <c r="L10" s="35">
        <f t="shared" si="2"/>
        <v>242</v>
      </c>
      <c r="M10" s="36">
        <f t="shared" si="3"/>
        <v>284.05959999999999</v>
      </c>
      <c r="N10" s="143"/>
      <c r="P10" s="16" t="s">
        <v>37</v>
      </c>
      <c r="Q10" t="s">
        <v>38</v>
      </c>
      <c r="R10" s="17">
        <v>3780.0028000000002</v>
      </c>
      <c r="S10" s="18" t="s">
        <v>39</v>
      </c>
    </row>
    <row r="11" spans="1:19" ht="13.5" customHeight="1">
      <c r="A11" s="37">
        <v>81.7</v>
      </c>
      <c r="B11" s="38" t="s">
        <v>40</v>
      </c>
      <c r="C11" s="39">
        <v>1999</v>
      </c>
      <c r="D11" s="40">
        <v>95</v>
      </c>
      <c r="E11" s="41">
        <v>100</v>
      </c>
      <c r="F11" s="42">
        <v>103</v>
      </c>
      <c r="G11" s="43">
        <f t="shared" si="0"/>
        <v>103</v>
      </c>
      <c r="H11" s="42">
        <v>125</v>
      </c>
      <c r="I11" s="41">
        <v>130</v>
      </c>
      <c r="J11" s="42">
        <v>-134</v>
      </c>
      <c r="K11" s="44">
        <f t="shared" si="1"/>
        <v>130</v>
      </c>
      <c r="L11" s="45">
        <f t="shared" si="2"/>
        <v>233</v>
      </c>
      <c r="M11" s="36">
        <f t="shared" si="3"/>
        <v>281.99989999999997</v>
      </c>
      <c r="N11" s="143"/>
    </row>
    <row r="12" spans="1:19" ht="13.5" customHeight="1">
      <c r="A12" s="142" t="s">
        <v>41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">
        <f>SUM(M13:M18)-MIN(M13:M18)</f>
        <v>1373.6536000000001</v>
      </c>
      <c r="N12" s="15">
        <v>2</v>
      </c>
    </row>
    <row r="13" spans="1:19" ht="12.75" customHeight="1">
      <c r="A13" s="46">
        <v>75.5</v>
      </c>
      <c r="B13" s="47" t="s">
        <v>42</v>
      </c>
      <c r="C13" s="21">
        <v>1997</v>
      </c>
      <c r="D13" s="22">
        <v>98</v>
      </c>
      <c r="E13" s="48">
        <v>102</v>
      </c>
      <c r="F13" s="49">
        <v>104</v>
      </c>
      <c r="G13" s="50">
        <f t="shared" ref="G13:G18" si="4">IF(MAX(D13:F13)&lt;0,0,MAX(D13:F13))</f>
        <v>104</v>
      </c>
      <c r="H13" s="49">
        <v>111</v>
      </c>
      <c r="I13" s="48">
        <v>117</v>
      </c>
      <c r="J13" s="49">
        <v>121</v>
      </c>
      <c r="K13" s="51">
        <f t="shared" ref="K13:K18" si="5">IF(MAX(H13:J13)&lt;0,0,MAX(H13:J13))</f>
        <v>121</v>
      </c>
      <c r="L13" s="52">
        <f t="shared" ref="L13:L18" si="6">SUM(G13,K13)</f>
        <v>225</v>
      </c>
      <c r="M13" s="53">
        <f t="shared" ref="M13:M18" si="7">IF(ISNUMBER(A13), (IF(175.508&lt; A13,L13, TRUNC(10^(0.75194503*((LOG((A13/175.508)/LOG(10))*(LOG((A13/175.508)/LOG(10)))))),4)*L13)), 0)</f>
        <v>283.83750000000003</v>
      </c>
      <c r="N13" s="143"/>
    </row>
    <row r="14" spans="1:19" ht="12.75" customHeight="1">
      <c r="A14" s="28">
        <v>89.6</v>
      </c>
      <c r="B14" s="29" t="s">
        <v>43</v>
      </c>
      <c r="C14" s="30">
        <v>1999</v>
      </c>
      <c r="D14" s="31">
        <v>89</v>
      </c>
      <c r="E14" s="31">
        <v>92</v>
      </c>
      <c r="F14" s="32">
        <v>-94</v>
      </c>
      <c r="G14" s="33">
        <f t="shared" si="4"/>
        <v>92</v>
      </c>
      <c r="H14" s="32">
        <v>118</v>
      </c>
      <c r="I14" s="31">
        <v>121</v>
      </c>
      <c r="J14" s="32">
        <v>123</v>
      </c>
      <c r="K14" s="34">
        <f t="shared" si="5"/>
        <v>123</v>
      </c>
      <c r="L14" s="35">
        <f t="shared" si="6"/>
        <v>215</v>
      </c>
      <c r="M14" s="36">
        <f t="shared" si="7"/>
        <v>249.185</v>
      </c>
      <c r="N14" s="143"/>
    </row>
    <row r="15" spans="1:19" ht="12.75" customHeight="1">
      <c r="A15" s="28">
        <v>65.400000000000006</v>
      </c>
      <c r="B15" s="29" t="s">
        <v>44</v>
      </c>
      <c r="C15" s="30">
        <v>2000</v>
      </c>
      <c r="D15" s="31">
        <v>91</v>
      </c>
      <c r="E15" s="31">
        <v>94</v>
      </c>
      <c r="F15" s="32">
        <v>96</v>
      </c>
      <c r="G15" s="33">
        <f t="shared" si="4"/>
        <v>96</v>
      </c>
      <c r="H15" s="32">
        <v>-116</v>
      </c>
      <c r="I15" s="31">
        <v>116</v>
      </c>
      <c r="J15" s="32" t="s">
        <v>45</v>
      </c>
      <c r="K15" s="34">
        <f t="shared" si="5"/>
        <v>116</v>
      </c>
      <c r="L15" s="35">
        <f t="shared" si="6"/>
        <v>212</v>
      </c>
      <c r="M15" s="36">
        <f t="shared" si="7"/>
        <v>291.41520000000003</v>
      </c>
      <c r="N15" s="143"/>
    </row>
    <row r="16" spans="1:19" ht="12.75" customHeight="1">
      <c r="A16" s="28">
        <v>77.599999999999994</v>
      </c>
      <c r="B16" s="29" t="s">
        <v>46</v>
      </c>
      <c r="C16" s="30">
        <v>1999</v>
      </c>
      <c r="D16" s="31">
        <v>102</v>
      </c>
      <c r="E16" s="31">
        <v>-105</v>
      </c>
      <c r="F16" s="32">
        <v>-105</v>
      </c>
      <c r="G16" s="33">
        <f t="shared" si="4"/>
        <v>102</v>
      </c>
      <c r="H16" s="32">
        <v>122</v>
      </c>
      <c r="I16" s="31">
        <v>125</v>
      </c>
      <c r="J16" s="32">
        <v>127</v>
      </c>
      <c r="K16" s="34">
        <f t="shared" si="5"/>
        <v>127</v>
      </c>
      <c r="L16" s="35">
        <f t="shared" si="6"/>
        <v>229</v>
      </c>
      <c r="M16" s="36">
        <f t="shared" si="7"/>
        <v>284.6241</v>
      </c>
      <c r="N16" s="143"/>
    </row>
    <row r="17" spans="1:14" ht="12.75" customHeight="1">
      <c r="A17" s="28">
        <v>98</v>
      </c>
      <c r="B17" s="29" t="s">
        <v>47</v>
      </c>
      <c r="C17" s="30">
        <v>1975</v>
      </c>
      <c r="D17" s="31">
        <v>94</v>
      </c>
      <c r="E17" s="31">
        <v>-99</v>
      </c>
      <c r="F17" s="32">
        <v>-99</v>
      </c>
      <c r="G17" s="33">
        <f t="shared" si="4"/>
        <v>94</v>
      </c>
      <c r="H17" s="32">
        <v>120</v>
      </c>
      <c r="I17" s="31">
        <v>124</v>
      </c>
      <c r="J17" s="32">
        <v>126</v>
      </c>
      <c r="K17" s="34">
        <f t="shared" si="5"/>
        <v>126</v>
      </c>
      <c r="L17" s="35">
        <f t="shared" si="6"/>
        <v>220</v>
      </c>
      <c r="M17" s="36">
        <f t="shared" si="7"/>
        <v>245.78399999999999</v>
      </c>
      <c r="N17" s="143"/>
    </row>
    <row r="18" spans="1:14" ht="13.5" customHeight="1">
      <c r="A18" s="37">
        <v>123.2</v>
      </c>
      <c r="B18" s="38" t="s">
        <v>48</v>
      </c>
      <c r="C18" s="39">
        <v>1990</v>
      </c>
      <c r="D18" s="40">
        <v>108</v>
      </c>
      <c r="E18" s="41">
        <v>111</v>
      </c>
      <c r="F18" s="42">
        <v>114</v>
      </c>
      <c r="G18" s="54">
        <f t="shared" si="4"/>
        <v>114</v>
      </c>
      <c r="H18" s="42">
        <v>130</v>
      </c>
      <c r="I18" s="41">
        <v>135</v>
      </c>
      <c r="J18" s="42">
        <v>140</v>
      </c>
      <c r="K18" s="44">
        <f t="shared" si="5"/>
        <v>140</v>
      </c>
      <c r="L18" s="45">
        <f t="shared" si="6"/>
        <v>254</v>
      </c>
      <c r="M18" s="36">
        <f t="shared" si="7"/>
        <v>264.59180000000003</v>
      </c>
      <c r="N18" s="143"/>
    </row>
    <row r="19" spans="1:14" ht="13.5" customHeight="1">
      <c r="A19" s="142" t="s">
        <v>49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">
        <f>SUM(M20:M25)-MIN(M20:M25)</f>
        <v>1323.7423000000001</v>
      </c>
      <c r="N19" s="15">
        <v>3</v>
      </c>
    </row>
    <row r="20" spans="1:14" ht="12.75" customHeight="1">
      <c r="A20" s="46">
        <v>75.2</v>
      </c>
      <c r="B20" s="47" t="s">
        <v>50</v>
      </c>
      <c r="C20" s="21">
        <v>1969</v>
      </c>
      <c r="D20" s="22">
        <v>77</v>
      </c>
      <c r="E20" s="48">
        <v>82</v>
      </c>
      <c r="F20" s="49">
        <v>-85</v>
      </c>
      <c r="G20" s="43">
        <f t="shared" ref="G20:G25" si="8">IF(MAX(D20:F20)&lt;0,0,MAX(D20:F20))</f>
        <v>82</v>
      </c>
      <c r="H20" s="49">
        <v>100</v>
      </c>
      <c r="I20" s="48">
        <v>105</v>
      </c>
      <c r="J20" s="49">
        <v>-108</v>
      </c>
      <c r="K20" s="51">
        <f t="shared" ref="K20:K25" si="9">IF(MAX(H20:J20)&lt;0,0,MAX(H20:J20))</f>
        <v>105</v>
      </c>
      <c r="L20" s="52">
        <f t="shared" ref="L20:L25" si="10">SUM(G20,K20)</f>
        <v>187</v>
      </c>
      <c r="M20" s="53">
        <f t="shared" ref="M20:M25" si="11">IF(ISNUMBER(A20), (IF(175.508&lt; A20,L20, TRUNC(10^(0.75194503*((LOG((A20/175.508)/LOG(10))*(LOG((A20/175.508)/LOG(10)))))),4)*L20)), 0)</f>
        <v>236.42410000000001</v>
      </c>
      <c r="N20" s="143"/>
    </row>
    <row r="21" spans="1:14" s="55" customFormat="1" ht="12.75" customHeight="1">
      <c r="A21" s="28">
        <v>96.1</v>
      </c>
      <c r="B21" s="29" t="s">
        <v>51</v>
      </c>
      <c r="C21" s="30">
        <v>1987</v>
      </c>
      <c r="D21" s="31">
        <v>-95</v>
      </c>
      <c r="E21" s="31">
        <v>95</v>
      </c>
      <c r="F21" s="32">
        <v>-100</v>
      </c>
      <c r="G21" s="33">
        <f t="shared" si="8"/>
        <v>95</v>
      </c>
      <c r="H21" s="32">
        <v>-120</v>
      </c>
      <c r="I21" s="31">
        <v>120</v>
      </c>
      <c r="J21" s="32">
        <v>125</v>
      </c>
      <c r="K21" s="34">
        <f t="shared" si="9"/>
        <v>125</v>
      </c>
      <c r="L21" s="35">
        <f t="shared" si="10"/>
        <v>220</v>
      </c>
      <c r="M21" s="36">
        <f t="shared" si="11"/>
        <v>247.654</v>
      </c>
      <c r="N21" s="143"/>
    </row>
    <row r="22" spans="1:14" s="55" customFormat="1" ht="12.75" customHeight="1">
      <c r="A22" s="28">
        <v>101.6</v>
      </c>
      <c r="B22" s="29" t="s">
        <v>52</v>
      </c>
      <c r="C22" s="30">
        <v>1970</v>
      </c>
      <c r="D22" s="31">
        <v>105</v>
      </c>
      <c r="E22" s="31">
        <v>110</v>
      </c>
      <c r="F22" s="32">
        <v>-113</v>
      </c>
      <c r="G22" s="33">
        <f t="shared" si="8"/>
        <v>110</v>
      </c>
      <c r="H22" s="32">
        <v>128</v>
      </c>
      <c r="I22" s="31">
        <v>-133</v>
      </c>
      <c r="J22" s="32">
        <v>133</v>
      </c>
      <c r="K22" s="34">
        <f t="shared" si="9"/>
        <v>133</v>
      </c>
      <c r="L22" s="35">
        <f t="shared" si="10"/>
        <v>243</v>
      </c>
      <c r="M22" s="36">
        <f t="shared" si="11"/>
        <v>267.90750000000003</v>
      </c>
      <c r="N22" s="143"/>
    </row>
    <row r="23" spans="1:14" s="55" customFormat="1" ht="12.75" customHeight="1">
      <c r="A23" s="28">
        <v>84.9</v>
      </c>
      <c r="B23" s="29" t="s">
        <v>53</v>
      </c>
      <c r="C23" s="30">
        <v>1980</v>
      </c>
      <c r="D23" s="31">
        <v>90</v>
      </c>
      <c r="E23" s="31">
        <v>95</v>
      </c>
      <c r="F23" s="32">
        <v>98</v>
      </c>
      <c r="G23" s="33">
        <f t="shared" si="8"/>
        <v>98</v>
      </c>
      <c r="H23" s="32">
        <v>120</v>
      </c>
      <c r="I23" s="31">
        <v>-125</v>
      </c>
      <c r="J23" s="32">
        <v>125</v>
      </c>
      <c r="K23" s="34">
        <f t="shared" si="9"/>
        <v>125</v>
      </c>
      <c r="L23" s="35">
        <f t="shared" si="10"/>
        <v>223</v>
      </c>
      <c r="M23" s="36">
        <f t="shared" si="11"/>
        <v>264.90170000000001</v>
      </c>
      <c r="N23" s="143"/>
    </row>
    <row r="24" spans="1:14" s="55" customFormat="1" ht="13.5" customHeight="1">
      <c r="A24" s="28">
        <v>109.1</v>
      </c>
      <c r="B24" s="29" t="s">
        <v>54</v>
      </c>
      <c r="C24" s="30">
        <v>1998</v>
      </c>
      <c r="D24" s="31">
        <v>-100</v>
      </c>
      <c r="E24" s="31">
        <v>100</v>
      </c>
      <c r="F24" s="32">
        <v>105</v>
      </c>
      <c r="G24" s="33">
        <f t="shared" si="8"/>
        <v>105</v>
      </c>
      <c r="H24" s="32">
        <v>135</v>
      </c>
      <c r="I24" s="31">
        <v>141</v>
      </c>
      <c r="J24" s="32">
        <v>-146</v>
      </c>
      <c r="K24" s="34">
        <f t="shared" si="9"/>
        <v>141</v>
      </c>
      <c r="L24" s="35">
        <f t="shared" si="10"/>
        <v>246</v>
      </c>
      <c r="M24" s="36">
        <f t="shared" si="11"/>
        <v>264.84359999999998</v>
      </c>
      <c r="N24" s="143"/>
    </row>
    <row r="25" spans="1:14" s="55" customFormat="1" ht="13.5" customHeight="1">
      <c r="A25" s="37">
        <v>118.9</v>
      </c>
      <c r="B25" s="38" t="s">
        <v>55</v>
      </c>
      <c r="C25" s="39">
        <v>1992</v>
      </c>
      <c r="D25" s="40">
        <v>110</v>
      </c>
      <c r="E25" s="41">
        <v>-117</v>
      </c>
      <c r="F25" s="42">
        <v>118</v>
      </c>
      <c r="G25" s="43">
        <f t="shared" si="8"/>
        <v>118</v>
      </c>
      <c r="H25" s="42">
        <v>140</v>
      </c>
      <c r="I25" s="41">
        <v>-147</v>
      </c>
      <c r="J25" s="42">
        <v>147</v>
      </c>
      <c r="K25" s="44">
        <f t="shared" si="9"/>
        <v>147</v>
      </c>
      <c r="L25" s="45">
        <f t="shared" si="10"/>
        <v>265</v>
      </c>
      <c r="M25" s="36">
        <f t="shared" si="11"/>
        <v>278.43549999999999</v>
      </c>
      <c r="N25" s="143"/>
    </row>
    <row r="26" spans="1:14" s="55" customFormat="1" ht="13.5" customHeight="1">
      <c r="A26" s="142" t="s">
        <v>56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">
        <f>SUM(M27:M32)-MIN(M27:M32)</f>
        <v>1247.6579000000002</v>
      </c>
      <c r="N26" s="15">
        <v>4</v>
      </c>
    </row>
    <row r="27" spans="1:14" s="55" customFormat="1" ht="12.75" customHeight="1">
      <c r="A27" s="28">
        <v>79.5</v>
      </c>
      <c r="B27" s="29" t="s">
        <v>57</v>
      </c>
      <c r="C27" s="21">
        <v>1995</v>
      </c>
      <c r="D27" s="22">
        <v>93</v>
      </c>
      <c r="E27" s="31">
        <v>97</v>
      </c>
      <c r="F27" s="32">
        <v>102</v>
      </c>
      <c r="G27" s="24">
        <f t="shared" ref="G27:G32" si="12">IF(MAX(D27:F27)&lt;0,0,MAX(D27:F27))</f>
        <v>102</v>
      </c>
      <c r="H27" s="32">
        <v>-120</v>
      </c>
      <c r="I27" s="31">
        <v>120</v>
      </c>
      <c r="J27" s="32">
        <v>-125</v>
      </c>
      <c r="K27" s="25">
        <f t="shared" ref="K27:K32" si="13">IF(MAX(H27:J27)&lt;0,0,MAX(H27:J27))</f>
        <v>120</v>
      </c>
      <c r="L27" s="52">
        <f t="shared" ref="L27:L32" si="14">SUM(G27,K27)</f>
        <v>222</v>
      </c>
      <c r="M27" s="53">
        <f t="shared" ref="M27:M32" si="15">IF(ISNUMBER(A27), (IF(175.508&lt; A27,L27, TRUNC(10^(0.75194503*((LOG((A27/175.508)/LOG(10))*(LOG((A27/175.508)/LOG(10)))))),4)*L27)), 0)</f>
        <v>272.4384</v>
      </c>
      <c r="N27" s="143"/>
    </row>
    <row r="28" spans="1:14" s="55" customFormat="1" ht="12.75" customHeight="1">
      <c r="A28" s="28">
        <v>83.3</v>
      </c>
      <c r="B28" s="29" t="s">
        <v>58</v>
      </c>
      <c r="C28" s="30">
        <v>2000</v>
      </c>
      <c r="D28" s="31">
        <v>85</v>
      </c>
      <c r="E28" s="31">
        <v>-90</v>
      </c>
      <c r="F28" s="32">
        <v>-90</v>
      </c>
      <c r="G28" s="33">
        <f t="shared" si="12"/>
        <v>85</v>
      </c>
      <c r="H28" s="32">
        <v>100</v>
      </c>
      <c r="I28" s="31">
        <v>105</v>
      </c>
      <c r="J28" s="32">
        <v>110</v>
      </c>
      <c r="K28" s="34">
        <f t="shared" si="13"/>
        <v>110</v>
      </c>
      <c r="L28" s="35">
        <f t="shared" si="14"/>
        <v>195</v>
      </c>
      <c r="M28" s="36">
        <f t="shared" si="15"/>
        <v>233.76600000000002</v>
      </c>
      <c r="N28" s="143"/>
    </row>
    <row r="29" spans="1:14" s="55" customFormat="1" ht="12.75" customHeight="1">
      <c r="A29" s="28">
        <v>90.6</v>
      </c>
      <c r="B29" s="29" t="s">
        <v>59</v>
      </c>
      <c r="C29" s="30">
        <v>1995</v>
      </c>
      <c r="D29" s="31">
        <v>90</v>
      </c>
      <c r="E29" s="31">
        <v>-95</v>
      </c>
      <c r="F29" s="32">
        <v>-95</v>
      </c>
      <c r="G29" s="33">
        <f t="shared" si="12"/>
        <v>90</v>
      </c>
      <c r="H29" s="32">
        <v>130</v>
      </c>
      <c r="I29" s="31">
        <v>-137</v>
      </c>
      <c r="J29" s="32">
        <v>-137</v>
      </c>
      <c r="K29" s="34">
        <f t="shared" si="13"/>
        <v>130</v>
      </c>
      <c r="L29" s="35">
        <f t="shared" si="14"/>
        <v>220</v>
      </c>
      <c r="M29" s="36">
        <f t="shared" si="15"/>
        <v>253.74799999999999</v>
      </c>
      <c r="N29" s="143"/>
    </row>
    <row r="30" spans="1:14" s="55" customFormat="1" ht="12.75" customHeight="1">
      <c r="A30" s="28">
        <v>93</v>
      </c>
      <c r="B30" s="29" t="s">
        <v>60</v>
      </c>
      <c r="C30" s="30">
        <v>1988</v>
      </c>
      <c r="D30" s="31">
        <v>90</v>
      </c>
      <c r="E30" s="31">
        <v>95</v>
      </c>
      <c r="F30" s="32">
        <v>-100</v>
      </c>
      <c r="G30" s="33">
        <f t="shared" si="12"/>
        <v>95</v>
      </c>
      <c r="H30" s="32">
        <v>125</v>
      </c>
      <c r="I30" s="31">
        <v>130</v>
      </c>
      <c r="J30" s="32">
        <v>-135</v>
      </c>
      <c r="K30" s="34">
        <f t="shared" si="13"/>
        <v>130</v>
      </c>
      <c r="L30" s="35">
        <f t="shared" si="14"/>
        <v>225</v>
      </c>
      <c r="M30" s="36">
        <f t="shared" si="15"/>
        <v>256.65750000000003</v>
      </c>
      <c r="N30" s="143"/>
    </row>
    <row r="31" spans="1:14" s="55" customFormat="1" ht="12.75" customHeight="1">
      <c r="A31" s="28">
        <v>98.1</v>
      </c>
      <c r="B31" s="29" t="s">
        <v>61</v>
      </c>
      <c r="C31" s="30">
        <v>1979</v>
      </c>
      <c r="D31" s="31">
        <v>-85</v>
      </c>
      <c r="E31" s="31">
        <v>85</v>
      </c>
      <c r="F31" s="32">
        <v>-90</v>
      </c>
      <c r="G31" s="33">
        <f t="shared" si="12"/>
        <v>85</v>
      </c>
      <c r="H31" s="32">
        <v>115</v>
      </c>
      <c r="I31" s="31">
        <v>120</v>
      </c>
      <c r="J31" s="32">
        <v>-125</v>
      </c>
      <c r="K31" s="34">
        <f t="shared" si="13"/>
        <v>120</v>
      </c>
      <c r="L31" s="35">
        <f t="shared" si="14"/>
        <v>205</v>
      </c>
      <c r="M31" s="36">
        <f t="shared" si="15"/>
        <v>228.94400000000002</v>
      </c>
      <c r="N31" s="143"/>
    </row>
    <row r="32" spans="1:14" s="55" customFormat="1" ht="13.5" customHeight="1">
      <c r="A32" s="37">
        <v>73.2</v>
      </c>
      <c r="B32" s="38" t="s">
        <v>62</v>
      </c>
      <c r="C32" s="39">
        <v>1996</v>
      </c>
      <c r="D32" s="40">
        <v>70</v>
      </c>
      <c r="E32" s="41">
        <v>75</v>
      </c>
      <c r="F32" s="42">
        <v>-80</v>
      </c>
      <c r="G32" s="43">
        <f t="shared" si="12"/>
        <v>75</v>
      </c>
      <c r="H32" s="42">
        <v>95</v>
      </c>
      <c r="I32" s="41">
        <v>100</v>
      </c>
      <c r="J32" s="42">
        <v>105</v>
      </c>
      <c r="K32" s="44">
        <f t="shared" si="13"/>
        <v>105</v>
      </c>
      <c r="L32" s="45">
        <f t="shared" si="14"/>
        <v>180</v>
      </c>
      <c r="M32" s="36">
        <f t="shared" si="15"/>
        <v>231.048</v>
      </c>
      <c r="N32" s="143"/>
    </row>
    <row r="33" spans="1:14" s="55" customFormat="1" ht="13.5" customHeight="1">
      <c r="A33" s="142" t="s">
        <v>63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">
        <f>SUM(M34:M39)-MIN(M34:M39)</f>
        <v>1239.9402000000002</v>
      </c>
      <c r="N33" s="15">
        <v>5</v>
      </c>
    </row>
    <row r="34" spans="1:14" ht="12.75" customHeight="1">
      <c r="A34" s="46">
        <v>90.6</v>
      </c>
      <c r="B34" s="47" t="s">
        <v>64</v>
      </c>
      <c r="C34" s="21">
        <v>1999</v>
      </c>
      <c r="D34" s="22">
        <v>90</v>
      </c>
      <c r="E34" s="48">
        <v>-93</v>
      </c>
      <c r="F34" s="49">
        <v>-95</v>
      </c>
      <c r="G34" s="50">
        <f t="shared" ref="G34:G39" si="16">IF(MAX(D34:F34)&lt;0,0,MAX(D34:F34))</f>
        <v>90</v>
      </c>
      <c r="H34" s="49">
        <v>-115</v>
      </c>
      <c r="I34" s="48">
        <v>115</v>
      </c>
      <c r="J34" s="49">
        <v>120</v>
      </c>
      <c r="K34" s="51">
        <f t="shared" ref="K34:K39" si="17">IF(MAX(H34:J34)&lt;0,0,MAX(H34:J34))</f>
        <v>120</v>
      </c>
      <c r="L34" s="52">
        <f t="shared" ref="L34:L39" si="18">SUM(G34,K34)</f>
        <v>210</v>
      </c>
      <c r="M34" s="53">
        <f t="shared" ref="M34:M39" si="19">IF(ISNUMBER(A34), (IF(175.508&lt; A34,L34, TRUNC(10^(0.75194503*((LOG((A34/175.508)/LOG(10))*(LOG((A34/175.508)/LOG(10)))))),4)*L34)), 0)</f>
        <v>242.214</v>
      </c>
      <c r="N34" s="143"/>
    </row>
    <row r="35" spans="1:14" ht="12.75" customHeight="1">
      <c r="A35" s="28">
        <v>84.5</v>
      </c>
      <c r="B35" s="29" t="s">
        <v>65</v>
      </c>
      <c r="C35" s="30">
        <v>1999</v>
      </c>
      <c r="D35" s="31">
        <v>70</v>
      </c>
      <c r="E35" s="31">
        <v>75</v>
      </c>
      <c r="F35" s="32">
        <v>80</v>
      </c>
      <c r="G35" s="33">
        <f t="shared" si="16"/>
        <v>80</v>
      </c>
      <c r="H35" s="32">
        <v>100</v>
      </c>
      <c r="I35" s="31">
        <v>105</v>
      </c>
      <c r="J35" s="32">
        <v>110</v>
      </c>
      <c r="K35" s="34">
        <f t="shared" si="17"/>
        <v>110</v>
      </c>
      <c r="L35" s="35">
        <f t="shared" si="18"/>
        <v>190</v>
      </c>
      <c r="M35" s="36">
        <f t="shared" si="19"/>
        <v>226.21400000000003</v>
      </c>
      <c r="N35" s="143"/>
    </row>
    <row r="36" spans="1:14" ht="12.75" customHeight="1">
      <c r="A36" s="28">
        <v>110.1</v>
      </c>
      <c r="B36" s="29" t="s">
        <v>66</v>
      </c>
      <c r="C36" s="30">
        <v>1988</v>
      </c>
      <c r="D36" s="31">
        <v>100</v>
      </c>
      <c r="E36" s="31">
        <v>105</v>
      </c>
      <c r="F36" s="32">
        <v>110</v>
      </c>
      <c r="G36" s="33">
        <f t="shared" si="16"/>
        <v>110</v>
      </c>
      <c r="H36" s="32">
        <v>-130</v>
      </c>
      <c r="I36" s="31">
        <v>130</v>
      </c>
      <c r="J36" s="32" t="s">
        <v>45</v>
      </c>
      <c r="K36" s="34">
        <f t="shared" si="17"/>
        <v>130</v>
      </c>
      <c r="L36" s="35">
        <f t="shared" si="18"/>
        <v>240</v>
      </c>
      <c r="M36" s="36">
        <f t="shared" si="19"/>
        <v>257.64</v>
      </c>
      <c r="N36" s="143"/>
    </row>
    <row r="37" spans="1:14" ht="12.75" customHeight="1">
      <c r="A37" s="28">
        <v>90.8</v>
      </c>
      <c r="B37" s="29" t="s">
        <v>67</v>
      </c>
      <c r="C37" s="30">
        <v>1988</v>
      </c>
      <c r="D37" s="31">
        <v>90</v>
      </c>
      <c r="E37" s="31">
        <v>-95</v>
      </c>
      <c r="F37" s="32">
        <v>-95</v>
      </c>
      <c r="G37" s="33">
        <f t="shared" si="16"/>
        <v>90</v>
      </c>
      <c r="H37" s="32">
        <v>105</v>
      </c>
      <c r="I37" s="31">
        <v>110</v>
      </c>
      <c r="J37" s="32">
        <v>120</v>
      </c>
      <c r="K37" s="34">
        <f t="shared" si="17"/>
        <v>120</v>
      </c>
      <c r="L37" s="35">
        <f t="shared" si="18"/>
        <v>210</v>
      </c>
      <c r="M37" s="36">
        <f t="shared" si="19"/>
        <v>241.98300000000003</v>
      </c>
      <c r="N37" s="143"/>
    </row>
    <row r="38" spans="1:14" ht="12.75" customHeight="1">
      <c r="A38" s="28">
        <v>86.5</v>
      </c>
      <c r="B38" s="29" t="s">
        <v>68</v>
      </c>
      <c r="C38" s="30">
        <v>1982</v>
      </c>
      <c r="D38" s="31">
        <v>90</v>
      </c>
      <c r="E38" s="31">
        <v>95</v>
      </c>
      <c r="F38" s="32">
        <v>-98</v>
      </c>
      <c r="G38" s="33">
        <f t="shared" si="16"/>
        <v>95</v>
      </c>
      <c r="H38" s="32">
        <v>115</v>
      </c>
      <c r="I38" s="31">
        <v>118</v>
      </c>
      <c r="J38" s="32" t="s">
        <v>45</v>
      </c>
      <c r="K38" s="34">
        <f t="shared" si="17"/>
        <v>118</v>
      </c>
      <c r="L38" s="35">
        <f t="shared" si="18"/>
        <v>213</v>
      </c>
      <c r="M38" s="36">
        <f t="shared" si="19"/>
        <v>250.8288</v>
      </c>
      <c r="N38" s="143"/>
    </row>
    <row r="39" spans="1:14" ht="13.5" customHeight="1">
      <c r="A39" s="37">
        <v>76.2</v>
      </c>
      <c r="B39" s="38" t="s">
        <v>69</v>
      </c>
      <c r="C39" s="39">
        <v>1991</v>
      </c>
      <c r="D39" s="40">
        <v>77</v>
      </c>
      <c r="E39" s="41">
        <v>82</v>
      </c>
      <c r="F39" s="42">
        <v>-87</v>
      </c>
      <c r="G39" s="54">
        <f t="shared" si="16"/>
        <v>82</v>
      </c>
      <c r="H39" s="42">
        <v>105</v>
      </c>
      <c r="I39" s="41">
        <v>110</v>
      </c>
      <c r="J39" s="42">
        <v>115</v>
      </c>
      <c r="K39" s="44">
        <f t="shared" si="17"/>
        <v>115</v>
      </c>
      <c r="L39" s="45">
        <f t="shared" si="18"/>
        <v>197</v>
      </c>
      <c r="M39" s="36">
        <f t="shared" si="19"/>
        <v>247.27440000000001</v>
      </c>
      <c r="N39" s="143"/>
    </row>
    <row r="40" spans="1:14" ht="13.5" customHeight="1">
      <c r="A40" s="142" t="s">
        <v>70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">
        <f>SUM(M41:M46)-MIN(M41:M46)</f>
        <v>1226.5227</v>
      </c>
      <c r="N40" s="15">
        <v>6</v>
      </c>
    </row>
    <row r="41" spans="1:14" ht="12.75" customHeight="1">
      <c r="A41" s="46">
        <v>74</v>
      </c>
      <c r="B41" s="56" t="s">
        <v>71</v>
      </c>
      <c r="C41" s="22">
        <v>1973</v>
      </c>
      <c r="D41" s="22">
        <v>50</v>
      </c>
      <c r="E41" s="48">
        <v>55</v>
      </c>
      <c r="F41" s="49">
        <v>60</v>
      </c>
      <c r="G41" s="43">
        <f t="shared" ref="G41:G46" si="20">IF(MAX(D41:F41)&lt;0,0,MAX(D41:F41))</f>
        <v>60</v>
      </c>
      <c r="H41" s="49">
        <v>70</v>
      </c>
      <c r="I41" s="48">
        <v>75</v>
      </c>
      <c r="J41" s="49">
        <v>80</v>
      </c>
      <c r="K41" s="50">
        <f t="shared" ref="K41:K46" si="21">IF(MAX(H41:J41)&lt;0,0,MAX(H41:J41))</f>
        <v>80</v>
      </c>
      <c r="L41" s="57">
        <f t="shared" ref="L41:L46" si="22">SUM(G41,K41)</f>
        <v>140</v>
      </c>
      <c r="M41" s="58">
        <f t="shared" ref="M41:M46" si="23">IF(ISNUMBER(A41), (IF(175.508&lt; A41,L41, TRUNC(10^(0.75194503*((LOG((A41/175.508)/LOG(10))*(LOG((A41/175.508)/LOG(10)))))),4)*L41)), 0)</f>
        <v>178.59800000000001</v>
      </c>
      <c r="N41" s="143"/>
    </row>
    <row r="42" spans="1:14" ht="12.75" customHeight="1">
      <c r="A42" s="28">
        <v>70.900000000000006</v>
      </c>
      <c r="B42" s="59" t="s">
        <v>72</v>
      </c>
      <c r="C42" s="31">
        <v>2000</v>
      </c>
      <c r="D42" s="31">
        <v>85</v>
      </c>
      <c r="E42" s="31">
        <v>90</v>
      </c>
      <c r="F42" s="32">
        <v>-92</v>
      </c>
      <c r="G42" s="33">
        <f t="shared" si="20"/>
        <v>90</v>
      </c>
      <c r="H42" s="32">
        <v>115</v>
      </c>
      <c r="I42" s="31">
        <v>120</v>
      </c>
      <c r="J42" s="32">
        <v>122</v>
      </c>
      <c r="K42" s="33">
        <f t="shared" si="21"/>
        <v>122</v>
      </c>
      <c r="L42" s="60">
        <f t="shared" si="22"/>
        <v>212</v>
      </c>
      <c r="M42" s="61">
        <f t="shared" si="23"/>
        <v>277.23240000000004</v>
      </c>
      <c r="N42" s="143"/>
    </row>
    <row r="43" spans="1:14" ht="12.75" customHeight="1">
      <c r="A43" s="28">
        <v>86.6</v>
      </c>
      <c r="B43" s="59" t="s">
        <v>73</v>
      </c>
      <c r="C43" s="31">
        <v>1996</v>
      </c>
      <c r="D43" s="31">
        <v>90</v>
      </c>
      <c r="E43" s="31">
        <v>-95</v>
      </c>
      <c r="F43" s="32">
        <v>-95</v>
      </c>
      <c r="G43" s="33">
        <f t="shared" si="20"/>
        <v>90</v>
      </c>
      <c r="H43" s="32">
        <v>110</v>
      </c>
      <c r="I43" s="31">
        <v>-115</v>
      </c>
      <c r="J43" s="62">
        <v>115</v>
      </c>
      <c r="K43" s="33">
        <f t="shared" si="21"/>
        <v>115</v>
      </c>
      <c r="L43" s="60">
        <f t="shared" si="22"/>
        <v>205</v>
      </c>
      <c r="M43" s="61">
        <f t="shared" si="23"/>
        <v>241.2645</v>
      </c>
      <c r="N43" s="143"/>
    </row>
    <row r="44" spans="1:14" ht="12.75" customHeight="1">
      <c r="A44" s="28">
        <v>69.5</v>
      </c>
      <c r="B44" s="59" t="s">
        <v>74</v>
      </c>
      <c r="C44" s="31">
        <v>1986</v>
      </c>
      <c r="D44" s="48">
        <v>82</v>
      </c>
      <c r="E44" s="48">
        <v>87</v>
      </c>
      <c r="F44" s="49">
        <v>-90</v>
      </c>
      <c r="G44" s="33">
        <f t="shared" si="20"/>
        <v>87</v>
      </c>
      <c r="H44" s="49">
        <v>-100</v>
      </c>
      <c r="I44" s="48">
        <v>100</v>
      </c>
      <c r="J44" s="49">
        <v>-106</v>
      </c>
      <c r="K44" s="33">
        <f t="shared" si="21"/>
        <v>100</v>
      </c>
      <c r="L44" s="60">
        <f t="shared" si="22"/>
        <v>187</v>
      </c>
      <c r="M44" s="61">
        <f t="shared" si="23"/>
        <v>247.47579999999999</v>
      </c>
      <c r="N44" s="143"/>
    </row>
    <row r="45" spans="1:14" ht="13.5" customHeight="1">
      <c r="A45" s="28">
        <v>73.400000000000006</v>
      </c>
      <c r="B45" s="59" t="s">
        <v>75</v>
      </c>
      <c r="C45" s="31">
        <v>1993</v>
      </c>
      <c r="D45" s="31">
        <v>85</v>
      </c>
      <c r="E45" s="31">
        <v>95</v>
      </c>
      <c r="F45" s="32">
        <v>-100</v>
      </c>
      <c r="G45" s="33">
        <f t="shared" si="20"/>
        <v>95</v>
      </c>
      <c r="H45" s="32">
        <v>115</v>
      </c>
      <c r="I45" s="31">
        <v>120</v>
      </c>
      <c r="J45" s="32">
        <v>125</v>
      </c>
      <c r="K45" s="33">
        <f t="shared" si="21"/>
        <v>125</v>
      </c>
      <c r="L45" s="60">
        <f t="shared" si="22"/>
        <v>220</v>
      </c>
      <c r="M45" s="61">
        <f t="shared" si="23"/>
        <v>281.952</v>
      </c>
      <c r="N45" s="143"/>
    </row>
    <row r="46" spans="1:14" ht="13.5" hidden="1" customHeight="1">
      <c r="A46" s="63"/>
      <c r="B46" s="64"/>
      <c r="C46" s="40"/>
      <c r="D46" s="65"/>
      <c r="E46" s="65"/>
      <c r="F46" s="66"/>
      <c r="G46" s="67">
        <f t="shared" si="20"/>
        <v>0</v>
      </c>
      <c r="H46" s="66"/>
      <c r="I46" s="65"/>
      <c r="J46" s="66"/>
      <c r="K46" s="68">
        <f t="shared" si="21"/>
        <v>0</v>
      </c>
      <c r="L46" s="69">
        <f t="shared" si="22"/>
        <v>0</v>
      </c>
      <c r="M46" s="70">
        <f t="shared" si="23"/>
        <v>0</v>
      </c>
      <c r="N46" s="143"/>
    </row>
    <row r="47" spans="1:14" ht="13.5" customHeight="1">
      <c r="A47" s="71"/>
      <c r="B47" s="72"/>
      <c r="C47" s="73"/>
      <c r="D47" s="74"/>
      <c r="E47" s="74"/>
      <c r="F47" s="74"/>
      <c r="G47" s="75"/>
      <c r="H47" s="74"/>
      <c r="I47" s="74"/>
      <c r="J47" s="74"/>
      <c r="K47" s="75"/>
      <c r="L47" s="75"/>
      <c r="M47" s="76"/>
      <c r="N47" s="77"/>
    </row>
    <row r="48" spans="1:14" ht="13.5" customHeight="1">
      <c r="A48" s="144" t="s">
        <v>76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78"/>
    </row>
    <row r="49" spans="1:14" ht="13.5" customHeight="1">
      <c r="A49" s="145" t="s">
        <v>77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</row>
  </sheetData>
  <mergeCells count="20">
    <mergeCell ref="A1:B1"/>
    <mergeCell ref="C1:J1"/>
    <mergeCell ref="K1:N1"/>
    <mergeCell ref="A2:N2"/>
    <mergeCell ref="D3:G3"/>
    <mergeCell ref="H3:K3"/>
    <mergeCell ref="A5:L5"/>
    <mergeCell ref="N6:N11"/>
    <mergeCell ref="A12:L12"/>
    <mergeCell ref="N13:N18"/>
    <mergeCell ref="A19:L19"/>
    <mergeCell ref="A40:L40"/>
    <mergeCell ref="N41:N46"/>
    <mergeCell ref="A48:M48"/>
    <mergeCell ref="A49:N49"/>
    <mergeCell ref="N20:N25"/>
    <mergeCell ref="A26:L26"/>
    <mergeCell ref="N27:N32"/>
    <mergeCell ref="A33:L33"/>
    <mergeCell ref="N34:N39"/>
  </mergeCells>
  <printOptions horizontalCentered="1"/>
  <pageMargins left="0.59027777777777801" right="0.59027777777777801" top="0.59027777777777801" bottom="0.590277777777778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topLeftCell="A4" zoomScaleNormal="100" workbookViewId="0">
      <selection activeCell="Q22" sqref="Q22"/>
    </sheetView>
  </sheetViews>
  <sheetFormatPr defaultRowHeight="12.75"/>
  <cols>
    <col min="1" max="1" width="7.42578125" customWidth="1"/>
    <col min="2" max="2" width="21.5703125" customWidth="1"/>
    <col min="3" max="3" width="8.7109375" customWidth="1"/>
    <col min="4" max="11" width="7.85546875" customWidth="1"/>
    <col min="12" max="12" width="9.85546875" customWidth="1"/>
    <col min="13" max="13" width="13" customWidth="1"/>
    <col min="14" max="14" width="9.28515625" style="79" customWidth="1"/>
    <col min="15" max="15" width="6.28515625" customWidth="1"/>
    <col min="16" max="16" width="5.140625" customWidth="1"/>
    <col min="17" max="17" width="16.140625" customWidth="1"/>
    <col min="18" max="18" width="9.7109375" customWidth="1"/>
    <col min="19" max="19" width="6" customWidth="1"/>
    <col min="20" max="1025" width="8.7109375" customWidth="1"/>
  </cols>
  <sheetData>
    <row r="1" spans="1:19" ht="15" customHeight="1">
      <c r="A1" s="146" t="s">
        <v>78</v>
      </c>
      <c r="B1" s="146"/>
      <c r="C1" s="147"/>
      <c r="D1" s="147"/>
      <c r="E1" s="147"/>
      <c r="F1" s="147"/>
      <c r="G1" s="147"/>
      <c r="H1" s="147"/>
      <c r="I1" s="147"/>
      <c r="J1" s="147"/>
      <c r="K1" s="148" t="s">
        <v>79</v>
      </c>
      <c r="L1" s="148"/>
      <c r="M1" s="148"/>
      <c r="N1" s="148"/>
    </row>
    <row r="2" spans="1:19" ht="21.75" customHeight="1">
      <c r="A2" s="149" t="s">
        <v>80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9" ht="14.25" customHeight="1">
      <c r="A3" s="2" t="s">
        <v>3</v>
      </c>
      <c r="B3" s="3" t="s">
        <v>4</v>
      </c>
      <c r="C3" s="2" t="s">
        <v>5</v>
      </c>
      <c r="D3" s="150" t="s">
        <v>6</v>
      </c>
      <c r="E3" s="150"/>
      <c r="F3" s="150"/>
      <c r="G3" s="150"/>
      <c r="H3" s="150" t="s">
        <v>7</v>
      </c>
      <c r="I3" s="150"/>
      <c r="J3" s="150"/>
      <c r="K3" s="150"/>
      <c r="L3" s="5" t="s">
        <v>8</v>
      </c>
      <c r="M3" s="3" t="s">
        <v>9</v>
      </c>
      <c r="N3" s="80"/>
    </row>
    <row r="4" spans="1:19" ht="13.5" customHeight="1">
      <c r="A4" s="7"/>
      <c r="B4" s="8"/>
      <c r="C4" s="9" t="s">
        <v>10</v>
      </c>
      <c r="D4" s="10" t="s">
        <v>11</v>
      </c>
      <c r="E4" s="4" t="s">
        <v>12</v>
      </c>
      <c r="F4" s="11" t="s">
        <v>13</v>
      </c>
      <c r="G4" s="4" t="s">
        <v>14</v>
      </c>
      <c r="H4" s="11" t="s">
        <v>11</v>
      </c>
      <c r="I4" s="4" t="s">
        <v>12</v>
      </c>
      <c r="J4" s="11" t="s">
        <v>13</v>
      </c>
      <c r="K4" s="4" t="s">
        <v>14</v>
      </c>
      <c r="L4" s="7"/>
      <c r="M4" s="8"/>
      <c r="N4" s="81"/>
      <c r="Q4" s="13"/>
    </row>
    <row r="5" spans="1:19" ht="13.5" customHeight="1">
      <c r="A5" s="142" t="s">
        <v>81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">
        <f>SUM(M6:M9)-MIN(M6:M9)</f>
        <v>571.13059999999996</v>
      </c>
      <c r="N5" s="82">
        <v>1</v>
      </c>
      <c r="P5" s="16"/>
      <c r="R5" s="17"/>
      <c r="S5" s="18"/>
    </row>
    <row r="6" spans="1:19" ht="12.75" customHeight="1">
      <c r="A6" s="83">
        <v>73.2</v>
      </c>
      <c r="B6" s="84" t="s">
        <v>82</v>
      </c>
      <c r="C6" s="85">
        <v>1994</v>
      </c>
      <c r="D6" s="22">
        <v>58</v>
      </c>
      <c r="E6" s="23">
        <v>61</v>
      </c>
      <c r="F6" s="22">
        <v>64</v>
      </c>
      <c r="G6" s="86">
        <f>IF(MAX(D6:F6)&lt;0,0,MAX(D6:F6))</f>
        <v>64</v>
      </c>
      <c r="H6" s="22">
        <v>75</v>
      </c>
      <c r="I6" s="23">
        <v>79</v>
      </c>
      <c r="J6" s="22">
        <v>-82</v>
      </c>
      <c r="K6" s="87">
        <f>IF(MAX(H6:J6)&lt;0,0,MAX(H6:J6))</f>
        <v>79</v>
      </c>
      <c r="L6" s="88">
        <f>SUM(G6,K6)</f>
        <v>143</v>
      </c>
      <c r="M6" s="89">
        <f>IF(ISNUMBER(A6), (IF(153.655&lt; A6,L6, TRUNC(10^(0.783497476*((LOG((A6/153.655)/LOG(10))*(LOG((A6/153.655)/LOG(10)))))),4)*L6)), 0)</f>
        <v>172.4151</v>
      </c>
      <c r="N6" s="152"/>
      <c r="P6" s="16"/>
      <c r="R6" s="17"/>
      <c r="S6" s="18"/>
    </row>
    <row r="7" spans="1:19" ht="12.75" customHeight="1">
      <c r="A7" s="90">
        <v>63.1</v>
      </c>
      <c r="B7" s="91" t="s">
        <v>83</v>
      </c>
      <c r="C7" s="92">
        <v>1994</v>
      </c>
      <c r="D7" s="31">
        <v>59</v>
      </c>
      <c r="E7" s="32">
        <v>-63</v>
      </c>
      <c r="F7" s="31">
        <v>65</v>
      </c>
      <c r="G7" s="60">
        <f>IF(MAX(D7:F7)&lt;0,0,MAX(D7:F7))</f>
        <v>65</v>
      </c>
      <c r="H7" s="31">
        <v>65</v>
      </c>
      <c r="I7" s="32">
        <v>70</v>
      </c>
      <c r="J7" s="31">
        <v>73</v>
      </c>
      <c r="K7" s="93">
        <f>IF(MAX(H7:J7)&lt;0,0,MAX(H7:J7))</f>
        <v>73</v>
      </c>
      <c r="L7" s="94">
        <f>SUM(G7,K7)</f>
        <v>138</v>
      </c>
      <c r="M7" s="89">
        <f>IF(ISNUMBER(A7), (IF(153.655&lt; A7,L7, TRUNC(10^(0.783497476*((LOG((A7/153.655)/LOG(10))*(LOG((A7/153.655)/LOG(10)))))),4)*L7)), 0)</f>
        <v>180.68339999999998</v>
      </c>
      <c r="N7" s="152"/>
      <c r="P7" s="16"/>
      <c r="R7" s="95"/>
      <c r="S7" s="18"/>
    </row>
    <row r="8" spans="1:19" ht="12.75" customHeight="1">
      <c r="A8" s="90">
        <v>61.7</v>
      </c>
      <c r="B8" s="96" t="s">
        <v>84</v>
      </c>
      <c r="C8" s="92">
        <v>1979</v>
      </c>
      <c r="D8" s="31">
        <v>65</v>
      </c>
      <c r="E8" s="32">
        <v>70</v>
      </c>
      <c r="F8" s="31">
        <v>-72</v>
      </c>
      <c r="G8" s="60">
        <f>IF(MAX(D8:F8)&lt;0,0,MAX(D8:F8))</f>
        <v>70</v>
      </c>
      <c r="H8" s="31">
        <v>-78</v>
      </c>
      <c r="I8" s="32">
        <v>78</v>
      </c>
      <c r="J8" s="31">
        <v>-81</v>
      </c>
      <c r="K8" s="93">
        <f>IF(MAX(H8:J8)&lt;0,0,MAX(H8:J8))</f>
        <v>78</v>
      </c>
      <c r="L8" s="94">
        <f>SUM(G8,K8)</f>
        <v>148</v>
      </c>
      <c r="M8" s="89">
        <f>IF(ISNUMBER(A8), (IF(153.655&lt; A8,L8, TRUNC(10^(0.783497476*((LOG((A8/153.655)/LOG(10))*(LOG((A8/153.655)/LOG(10)))))),4)*L8)), 0)</f>
        <v>196.45519999999999</v>
      </c>
      <c r="N8" s="152"/>
      <c r="P8" s="16"/>
      <c r="R8" s="17"/>
      <c r="S8" s="18"/>
    </row>
    <row r="9" spans="1:19" ht="13.5" customHeight="1">
      <c r="A9" s="97">
        <v>55.9</v>
      </c>
      <c r="B9" s="98" t="s">
        <v>85</v>
      </c>
      <c r="C9" s="99">
        <v>1999</v>
      </c>
      <c r="D9" s="40">
        <v>55</v>
      </c>
      <c r="E9" s="100">
        <v>60</v>
      </c>
      <c r="F9" s="40">
        <v>63</v>
      </c>
      <c r="G9" s="101">
        <f>IF(MAX(D9:F9)&lt;0,0,MAX(D9:F9))</f>
        <v>63</v>
      </c>
      <c r="H9" s="40">
        <v>70</v>
      </c>
      <c r="I9" s="100">
        <v>74</v>
      </c>
      <c r="J9" s="40">
        <v>-76</v>
      </c>
      <c r="K9" s="102">
        <f>IF(MAX(H9:J9)&lt;0,0,MAX(H9:J9))</f>
        <v>74</v>
      </c>
      <c r="L9" s="103">
        <f>SUM(G9,K9)</f>
        <v>137</v>
      </c>
      <c r="M9" s="89">
        <f>IF(ISNUMBER(A9), (IF(153.655&lt; A9,L9, TRUNC(10^(0.783497476*((LOG((A9/153.655)/LOG(10))*(LOG((A9/153.655)/LOG(10)))))),4)*L9)), 0)</f>
        <v>193.99199999999999</v>
      </c>
      <c r="N9" s="152"/>
      <c r="P9" s="16"/>
      <c r="R9" s="17"/>
      <c r="S9" s="18"/>
    </row>
    <row r="10" spans="1:19" ht="13.5" customHeight="1">
      <c r="A10" s="142" t="s">
        <v>86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">
        <f>SUM(M11:M14)-MIN(M11:M14)</f>
        <v>554.62570000000005</v>
      </c>
      <c r="N10" s="82">
        <v>2</v>
      </c>
      <c r="P10" s="16"/>
      <c r="R10" s="95"/>
      <c r="S10" s="18"/>
    </row>
    <row r="11" spans="1:19" ht="12.75" customHeight="1">
      <c r="A11" s="83">
        <v>59.6</v>
      </c>
      <c r="B11" s="84" t="s">
        <v>87</v>
      </c>
      <c r="C11" s="85">
        <v>1995</v>
      </c>
      <c r="D11" s="22">
        <v>58</v>
      </c>
      <c r="E11" s="23">
        <v>61</v>
      </c>
      <c r="F11" s="22">
        <v>-64</v>
      </c>
      <c r="G11" s="86">
        <f>IF(MAX(D11:F11)&lt;0,0,MAX(D11:F11))</f>
        <v>61</v>
      </c>
      <c r="H11" s="104">
        <v>73</v>
      </c>
      <c r="I11" s="22">
        <v>77</v>
      </c>
      <c r="J11" s="105">
        <v>-80</v>
      </c>
      <c r="K11" s="87">
        <f>IF(MAX(H11:J11)&lt;0,0,MAX(H11:J11))</f>
        <v>77</v>
      </c>
      <c r="L11" s="88">
        <f>SUM(G11,K11)</f>
        <v>138</v>
      </c>
      <c r="M11" s="89">
        <f>IF(ISNUMBER(A11), (IF(153.655&lt; A11,L11, TRUNC(10^(0.783497476*((LOG((A11/153.655)/LOG(10))*(LOG((A11/153.655)/LOG(10)))))),4)*L11)), 0)</f>
        <v>187.23840000000001</v>
      </c>
      <c r="N11" s="152"/>
      <c r="P11" s="16"/>
      <c r="S11" s="18"/>
    </row>
    <row r="12" spans="1:19" ht="12.75" customHeight="1">
      <c r="A12" s="106">
        <v>70.900000000000006</v>
      </c>
      <c r="B12" s="107" t="s">
        <v>88</v>
      </c>
      <c r="C12" s="108">
        <v>1996</v>
      </c>
      <c r="D12" s="109">
        <v>60</v>
      </c>
      <c r="E12" s="32">
        <v>-63</v>
      </c>
      <c r="F12" s="31">
        <v>63</v>
      </c>
      <c r="G12" s="60">
        <f>IF(MAX(D12:F12)&lt;0,0,MAX(D12:F12))</f>
        <v>63</v>
      </c>
      <c r="H12" s="110">
        <v>73</v>
      </c>
      <c r="I12" s="31">
        <v>77</v>
      </c>
      <c r="J12" s="62">
        <v>80</v>
      </c>
      <c r="K12" s="93">
        <f>IF(MAX(H12:J12)&lt;0,0,MAX(H12:J12))</f>
        <v>80</v>
      </c>
      <c r="L12" s="94">
        <f>SUM(G12,K12)</f>
        <v>143</v>
      </c>
      <c r="M12" s="89">
        <f>IF(ISNUMBER(A12), (IF(153.655&lt; A12,L12, TRUNC(10^(0.783497476*((LOG((A12/153.655)/LOG(10))*(LOG((A12/153.655)/LOG(10)))))),4)*L12)), 0)</f>
        <v>175.27510000000001</v>
      </c>
      <c r="N12" s="152"/>
      <c r="P12" s="16"/>
      <c r="S12" s="18"/>
    </row>
    <row r="13" spans="1:19" ht="12.75" customHeight="1">
      <c r="A13" s="106">
        <v>61.2</v>
      </c>
      <c r="B13" s="107" t="s">
        <v>89</v>
      </c>
      <c r="C13" s="108">
        <v>1991</v>
      </c>
      <c r="D13" s="109">
        <v>-50</v>
      </c>
      <c r="E13" s="111">
        <v>50</v>
      </c>
      <c r="F13" s="31">
        <v>-54</v>
      </c>
      <c r="G13" s="60">
        <f>IF(MAX(D13:F13)&lt;0,0,MAX(D13:F13))</f>
        <v>50</v>
      </c>
      <c r="H13" s="110">
        <v>65</v>
      </c>
      <c r="I13" s="109">
        <v>70</v>
      </c>
      <c r="J13" s="112">
        <v>-72</v>
      </c>
      <c r="K13" s="93">
        <f>IF(MAX(H13:J13)&lt;0,0,MAX(H13:J13))</f>
        <v>70</v>
      </c>
      <c r="L13" s="94">
        <f>SUM(G13,K13)</f>
        <v>120</v>
      </c>
      <c r="M13" s="89">
        <f>IF(ISNUMBER(A13), (IF(153.655&lt; A13,L13, TRUNC(10^(0.783497476*((LOG((A13/153.655)/LOG(10))*(LOG((A13/153.655)/LOG(10)))))),4)*L13)), 0)</f>
        <v>160.10400000000001</v>
      </c>
      <c r="N13" s="152"/>
    </row>
    <row r="14" spans="1:19" ht="13.5" customHeight="1">
      <c r="A14" s="113">
        <v>72</v>
      </c>
      <c r="B14" s="114" t="s">
        <v>90</v>
      </c>
      <c r="C14" s="115">
        <v>1987</v>
      </c>
      <c r="D14" s="116">
        <v>65</v>
      </c>
      <c r="E14" s="117">
        <v>68</v>
      </c>
      <c r="F14" s="118">
        <v>-70</v>
      </c>
      <c r="G14" s="101">
        <f>IF(MAX(D14:F14)&lt;0,0,MAX(D14:F14))</f>
        <v>68</v>
      </c>
      <c r="H14" s="119">
        <v>86</v>
      </c>
      <c r="I14" s="118">
        <v>88</v>
      </c>
      <c r="J14" s="120">
        <v>90</v>
      </c>
      <c r="K14" s="102">
        <f>IF(MAX(H14:J14)&lt;0,0,MAX(H14:J14))</f>
        <v>90</v>
      </c>
      <c r="L14" s="103">
        <f>SUM(G14,K14)</f>
        <v>158</v>
      </c>
      <c r="M14" s="89">
        <f>IF(ISNUMBER(A14), (IF(153.655&lt; A14,L14, TRUNC(10^(0.783497476*((LOG((A14/153.655)/LOG(10))*(LOG((A14/153.655)/LOG(10)))))),4)*L14)), 0)</f>
        <v>192.1122</v>
      </c>
      <c r="N14" s="152"/>
    </row>
    <row r="15" spans="1:19" ht="13.5" customHeight="1">
      <c r="A15" s="142" t="s">
        <v>91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">
        <f>SUM(M16:M19)-MIN(M16:M19)</f>
        <v>470.94159999999999</v>
      </c>
      <c r="N15" s="82">
        <v>3</v>
      </c>
      <c r="R15" s="17"/>
    </row>
    <row r="16" spans="1:19" ht="12.75" customHeight="1">
      <c r="A16" s="121">
        <v>79</v>
      </c>
      <c r="B16" s="122" t="s">
        <v>92</v>
      </c>
      <c r="C16" s="21">
        <v>1993</v>
      </c>
      <c r="D16" s="22">
        <v>47</v>
      </c>
      <c r="E16" s="23">
        <v>-50</v>
      </c>
      <c r="F16" s="22">
        <v>50</v>
      </c>
      <c r="G16" s="86">
        <f>IF(MAX(D16:F16)&lt;0,0,MAX(D16:F16))</f>
        <v>50</v>
      </c>
      <c r="H16" s="22">
        <v>58</v>
      </c>
      <c r="I16" s="23">
        <v>62</v>
      </c>
      <c r="J16" s="22">
        <v>65</v>
      </c>
      <c r="K16" s="26">
        <f>IF(MAX(H16:J16)&lt;0,0,MAX(H16:J16))</f>
        <v>65</v>
      </c>
      <c r="L16" s="25">
        <f>SUM(G16,K16)</f>
        <v>115</v>
      </c>
      <c r="M16" s="123">
        <f>IF(ISNUMBER(A16), (IF(153.655&lt; A16,L16, TRUNC(10^(0.783497476*((LOG((A16/153.655)/LOG(10))*(LOG((A16/153.655)/LOG(10)))))),4)*L16)), 0)</f>
        <v>133.6875</v>
      </c>
      <c r="N16" s="152"/>
    </row>
    <row r="17" spans="1:18" s="55" customFormat="1" ht="12.75" customHeight="1">
      <c r="A17" s="124">
        <v>59</v>
      </c>
      <c r="B17" s="96" t="s">
        <v>93</v>
      </c>
      <c r="C17" s="30">
        <v>1989</v>
      </c>
      <c r="D17" s="31">
        <v>50</v>
      </c>
      <c r="E17" s="32">
        <v>53</v>
      </c>
      <c r="F17" s="31">
        <v>-56</v>
      </c>
      <c r="G17" s="60">
        <f>IF(MAX(D17:F17)&lt;0,0,MAX(D17:F17))</f>
        <v>53</v>
      </c>
      <c r="H17" s="31">
        <v>60</v>
      </c>
      <c r="I17" s="32">
        <v>64</v>
      </c>
      <c r="J17" s="31">
        <v>-67</v>
      </c>
      <c r="K17" s="35">
        <f>IF(MAX(H17:J17)&lt;0,0,MAX(H17:J17))</f>
        <v>64</v>
      </c>
      <c r="L17" s="34">
        <f>SUM(G17,K17)</f>
        <v>117</v>
      </c>
      <c r="M17" s="123">
        <f>IF(ISNUMBER(A17), (IF(153.655&lt; A17,L17, TRUNC(10^(0.783497476*((LOG((A17/153.655)/LOG(10))*(LOG((A17/153.655)/LOG(10)))))),4)*L17)), 0)</f>
        <v>159.79859999999999</v>
      </c>
      <c r="N17" s="152"/>
    </row>
    <row r="18" spans="1:18" s="55" customFormat="1" ht="12.75" customHeight="1">
      <c r="A18" s="124">
        <v>63.4</v>
      </c>
      <c r="B18" s="96" t="s">
        <v>94</v>
      </c>
      <c r="C18" s="30">
        <v>1990</v>
      </c>
      <c r="D18" s="31">
        <v>53</v>
      </c>
      <c r="E18" s="32">
        <v>55</v>
      </c>
      <c r="F18" s="31">
        <v>58</v>
      </c>
      <c r="G18" s="60">
        <f>IF(MAX(D18:F18)&lt;0,0,MAX(D18:F18))</f>
        <v>58</v>
      </c>
      <c r="H18" s="31">
        <v>63</v>
      </c>
      <c r="I18" s="32">
        <v>67</v>
      </c>
      <c r="J18" s="31">
        <v>70</v>
      </c>
      <c r="K18" s="35">
        <f>IF(MAX(H18:J18)&lt;0,0,MAX(H18:J18))</f>
        <v>70</v>
      </c>
      <c r="L18" s="34">
        <f>SUM(G18,K18)</f>
        <v>128</v>
      </c>
      <c r="M18" s="123">
        <f>IF(ISNUMBER(A18), (IF(153.655&lt; A18,L18, TRUNC(10^(0.783497476*((LOG((A18/153.655)/LOG(10))*(LOG((A18/153.655)/LOG(10)))))),4)*L18)), 0)</f>
        <v>167.10400000000001</v>
      </c>
      <c r="N18" s="152"/>
    </row>
    <row r="19" spans="1:18" s="55" customFormat="1" ht="13.5" customHeight="1">
      <c r="A19" s="124">
        <v>58.6</v>
      </c>
      <c r="B19" s="96" t="s">
        <v>95</v>
      </c>
      <c r="C19" s="30">
        <v>1977</v>
      </c>
      <c r="D19" s="31">
        <v>40</v>
      </c>
      <c r="E19" s="32">
        <v>43</v>
      </c>
      <c r="F19" s="31">
        <v>45</v>
      </c>
      <c r="G19" s="60">
        <f>IF(MAX(D19:F19)&lt;0,0,MAX(D19:F19))</f>
        <v>45</v>
      </c>
      <c r="H19" s="31">
        <v>50</v>
      </c>
      <c r="I19" s="32">
        <v>55</v>
      </c>
      <c r="J19" s="31">
        <v>60</v>
      </c>
      <c r="K19" s="35">
        <f>IF(MAX(H19:J19)&lt;0,0,MAX(H19:J19))</f>
        <v>60</v>
      </c>
      <c r="L19" s="34">
        <f>SUM(G19,K19)</f>
        <v>105</v>
      </c>
      <c r="M19" s="123">
        <f>IF(ISNUMBER(A19), (IF(153.655&lt; A19,L19, TRUNC(10^(0.783497476*((LOG((A19/153.655)/LOG(10))*(LOG((A19/153.655)/LOG(10)))))),4)*L19)), 0)</f>
        <v>144.03899999999999</v>
      </c>
      <c r="N19" s="152"/>
      <c r="R19" s="95"/>
    </row>
    <row r="20" spans="1:18" s="55" customFormat="1" ht="13.5" customHeight="1">
      <c r="A20" s="142" t="s">
        <v>96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">
        <f>SUM(M21:M24)-MIN(M21:M24)</f>
        <v>361.78520000000003</v>
      </c>
      <c r="N20" s="82">
        <v>6</v>
      </c>
      <c r="R20" s="95"/>
    </row>
    <row r="21" spans="1:18" s="55" customFormat="1" ht="12.75" customHeight="1">
      <c r="A21" s="121">
        <v>73.3</v>
      </c>
      <c r="B21" s="122" t="s">
        <v>97</v>
      </c>
      <c r="C21" s="21">
        <v>2004</v>
      </c>
      <c r="D21" s="22">
        <v>-30</v>
      </c>
      <c r="E21" s="23">
        <v>-30</v>
      </c>
      <c r="F21" s="22">
        <v>30</v>
      </c>
      <c r="G21" s="86">
        <f>IF(MAX(D21:F21)&lt;0,0,MAX(D21:F21))</f>
        <v>30</v>
      </c>
      <c r="H21" s="22">
        <v>37</v>
      </c>
      <c r="I21" s="23">
        <v>40</v>
      </c>
      <c r="J21" s="22">
        <v>42</v>
      </c>
      <c r="K21" s="26">
        <f>IF(MAX(H21:J21)&lt;0,0,MAX(H21:J21))</f>
        <v>42</v>
      </c>
      <c r="L21" s="25">
        <f>SUM(G21,K21)</f>
        <v>72</v>
      </c>
      <c r="M21" s="123">
        <f>IF(ISNUMBER(A21), (IF(153.655&lt; A21,L21, TRUNC(10^(0.783497476*((LOG((A21/153.655)/LOG(10))*(LOG((A21/153.655)/LOG(10)))))),4)*L21)), 0)</f>
        <v>86.752800000000008</v>
      </c>
      <c r="N21" s="152"/>
      <c r="R21" s="95"/>
    </row>
    <row r="22" spans="1:18" s="55" customFormat="1" ht="12.75" customHeight="1">
      <c r="A22" s="124">
        <v>73.8</v>
      </c>
      <c r="B22" s="96" t="s">
        <v>98</v>
      </c>
      <c r="C22" s="30">
        <v>2001</v>
      </c>
      <c r="D22" s="31">
        <v>52</v>
      </c>
      <c r="E22" s="32">
        <v>55</v>
      </c>
      <c r="F22" s="31">
        <v>58</v>
      </c>
      <c r="G22" s="60">
        <f>IF(MAX(D22:F22)&lt;0,0,MAX(D22:F22))</f>
        <v>58</v>
      </c>
      <c r="H22" s="31">
        <v>63</v>
      </c>
      <c r="I22" s="32">
        <v>70</v>
      </c>
      <c r="J22" s="31">
        <v>0</v>
      </c>
      <c r="K22" s="35">
        <f>IF(MAX(H22:J22)&lt;0,0,MAX(H22:J22))</f>
        <v>70</v>
      </c>
      <c r="L22" s="34">
        <f>SUM(G22,K22)</f>
        <v>128</v>
      </c>
      <c r="M22" s="123">
        <f>IF(ISNUMBER(A22), (IF(153.655&lt; A22,L22, TRUNC(10^(0.783497476*((LOG((A22/153.655)/LOG(10))*(LOG((A22/153.655)/LOG(10)))))),4)*L22)), 0)</f>
        <v>153.70240000000001</v>
      </c>
      <c r="N22" s="152"/>
      <c r="R22" s="95"/>
    </row>
    <row r="23" spans="1:18" s="55" customFormat="1" ht="12.75" customHeight="1">
      <c r="A23" s="124">
        <v>72.3</v>
      </c>
      <c r="B23" s="96" t="s">
        <v>99</v>
      </c>
      <c r="C23" s="30">
        <v>1990</v>
      </c>
      <c r="D23" s="31">
        <v>-70</v>
      </c>
      <c r="E23" s="32">
        <v>-70</v>
      </c>
      <c r="F23" s="31">
        <v>-70</v>
      </c>
      <c r="G23" s="60">
        <f>IF(MAX(D23:F23)&lt;0,0,MAX(D23:F23))</f>
        <v>0</v>
      </c>
      <c r="H23" s="31">
        <v>-95</v>
      </c>
      <c r="I23" s="32">
        <v>95</v>
      </c>
      <c r="J23" s="31">
        <v>100</v>
      </c>
      <c r="K23" s="35">
        <f>IF(MAX(H23:J23)&lt;0,0,MAX(H23:J23))</f>
        <v>100</v>
      </c>
      <c r="L23" s="34">
        <f>SUM(G23,K23)</f>
        <v>100</v>
      </c>
      <c r="M23" s="123">
        <f>IF(ISNUMBER(A23), (IF(153.655&lt; A23,L23, TRUNC(10^(0.783497476*((LOG((A23/153.655)/LOG(10))*(LOG((A23/153.655)/LOG(10)))))),4)*L23)), 0)</f>
        <v>121.33</v>
      </c>
      <c r="N23" s="152"/>
      <c r="R23" s="95"/>
    </row>
    <row r="24" spans="1:18" s="55" customFormat="1" ht="13.5" customHeight="1">
      <c r="A24" s="124"/>
      <c r="B24" s="96"/>
      <c r="C24" s="30"/>
      <c r="D24" s="31"/>
      <c r="E24" s="32"/>
      <c r="F24" s="31"/>
      <c r="G24" s="60">
        <f>IF(MAX(D24:F24)&lt;0,0,MAX(D24:F24))</f>
        <v>0</v>
      </c>
      <c r="H24" s="31"/>
      <c r="I24" s="32"/>
      <c r="J24" s="31"/>
      <c r="K24" s="35">
        <f>IF(MAX(H24:J24)&lt;0,0,MAX(H24:J24))</f>
        <v>0</v>
      </c>
      <c r="L24" s="34">
        <f>SUM(G24,K24)</f>
        <v>0</v>
      </c>
      <c r="M24" s="123">
        <f>IF(ISNUMBER(A24), (IF(153.655&lt; A24,L24, TRUNC(10^(0.783497476*((LOG((A24/153.655)/LOG(10))*(LOG((A24/153.655)/LOG(10)))))),4)*L24)), 0)</f>
        <v>0</v>
      </c>
      <c r="N24" s="152"/>
      <c r="R24" s="95"/>
    </row>
    <row r="25" spans="1:18" s="55" customFormat="1" ht="13.5" customHeight="1">
      <c r="A25" s="142" t="s">
        <v>100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">
        <f>SUM(M26:M29)-MIN(M26:M29)</f>
        <v>446.39240000000001</v>
      </c>
      <c r="N25" s="82">
        <v>4</v>
      </c>
      <c r="R25" s="95"/>
    </row>
    <row r="26" spans="1:18" ht="12.75" customHeight="1">
      <c r="A26" s="121">
        <v>62.1</v>
      </c>
      <c r="B26" s="122" t="s">
        <v>101</v>
      </c>
      <c r="C26" s="21">
        <v>1999</v>
      </c>
      <c r="D26" s="22">
        <v>30</v>
      </c>
      <c r="E26" s="23">
        <v>35</v>
      </c>
      <c r="F26" s="22">
        <v>0</v>
      </c>
      <c r="G26" s="86">
        <f>IF(MAX(D26:F26)&lt;0,0,MAX(D26:F26))</f>
        <v>35</v>
      </c>
      <c r="H26" s="22">
        <v>40</v>
      </c>
      <c r="I26" s="23">
        <v>45</v>
      </c>
      <c r="J26" s="22">
        <v>0</v>
      </c>
      <c r="K26" s="26">
        <f>IF(MAX(H26:J26)&lt;0,0,MAX(H26:J26))</f>
        <v>45</v>
      </c>
      <c r="L26" s="25">
        <f>SUM(G26,K26)</f>
        <v>80</v>
      </c>
      <c r="M26" s="125">
        <f>IF(ISNUMBER(A26), (IF(153.655&lt; A26,L26, TRUNC(10^(0.783497476*((LOG((A26/153.655)/LOG(10))*(LOG((A26/153.655)/LOG(10)))))),4)*L26)), 0)</f>
        <v>105.768</v>
      </c>
      <c r="N26" s="152"/>
      <c r="R26" s="17"/>
    </row>
    <row r="27" spans="1:18" ht="12.75" customHeight="1">
      <c r="A27" s="124">
        <v>53.1</v>
      </c>
      <c r="B27" s="96" t="s">
        <v>102</v>
      </c>
      <c r="C27" s="30">
        <v>1987</v>
      </c>
      <c r="D27" s="31">
        <v>47</v>
      </c>
      <c r="E27" s="32">
        <v>50</v>
      </c>
      <c r="F27" s="31">
        <v>53</v>
      </c>
      <c r="G27" s="60">
        <f>IF(MAX(D27:F27)&lt;0,0,MAX(D27:F27))</f>
        <v>53</v>
      </c>
      <c r="H27" s="31">
        <v>58</v>
      </c>
      <c r="I27" s="32">
        <v>61</v>
      </c>
      <c r="J27" s="31">
        <v>63</v>
      </c>
      <c r="K27" s="35">
        <f>IF(MAX(H27:J27)&lt;0,0,MAX(H27:J27))</f>
        <v>63</v>
      </c>
      <c r="L27" s="34">
        <f>SUM(G27,K27)</f>
        <v>116</v>
      </c>
      <c r="M27" s="123">
        <f>IF(ISNUMBER(A27), (IF(153.655&lt; A27,L27, TRUNC(10^(0.783497476*((LOG((A27/153.655)/LOG(10))*(LOG((A27/153.655)/LOG(10)))))),4)*L27)), 0)</f>
        <v>170.3228</v>
      </c>
      <c r="N27" s="152"/>
    </row>
    <row r="28" spans="1:18" ht="12.75" customHeight="1">
      <c r="A28" s="124">
        <v>58.5</v>
      </c>
      <c r="B28" s="96" t="s">
        <v>103</v>
      </c>
      <c r="C28" s="30">
        <v>1990</v>
      </c>
      <c r="D28" s="31">
        <v>50</v>
      </c>
      <c r="E28" s="32">
        <v>-55</v>
      </c>
      <c r="F28" s="31">
        <v>55</v>
      </c>
      <c r="G28" s="60">
        <f>IF(MAX(D28:F28)&lt;0,0,MAX(D28:F28))</f>
        <v>55</v>
      </c>
      <c r="H28" s="31">
        <v>60</v>
      </c>
      <c r="I28" s="32">
        <v>65</v>
      </c>
      <c r="J28" s="31">
        <v>69</v>
      </c>
      <c r="K28" s="35">
        <f>IF(MAX(H28:J28)&lt;0,0,MAX(H28:J28))</f>
        <v>69</v>
      </c>
      <c r="L28" s="34">
        <f>SUM(G28,K28)</f>
        <v>124</v>
      </c>
      <c r="M28" s="123">
        <f>IF(ISNUMBER(A28), (IF(153.655&lt; A28,L28, TRUNC(10^(0.783497476*((LOG((A28/153.655)/LOG(10))*(LOG((A28/153.655)/LOG(10)))))),4)*L28)), 0)</f>
        <v>170.30160000000001</v>
      </c>
      <c r="N28" s="152"/>
    </row>
    <row r="29" spans="1:18" ht="13.5" customHeight="1">
      <c r="A29" s="124"/>
      <c r="B29" s="96"/>
      <c r="C29" s="30"/>
      <c r="D29" s="31"/>
      <c r="E29" s="32"/>
      <c r="F29" s="31"/>
      <c r="G29" s="60">
        <f>IF(MAX(D29:F29)&lt;0,0,MAX(D29:F29))</f>
        <v>0</v>
      </c>
      <c r="H29" s="31"/>
      <c r="I29" s="32"/>
      <c r="J29" s="31"/>
      <c r="K29" s="35">
        <f>IF(MAX(H29:J29)&lt;0,0,MAX(H29:J29))</f>
        <v>0</v>
      </c>
      <c r="L29" s="34">
        <f>SUM(G29,K29)</f>
        <v>0</v>
      </c>
      <c r="M29" s="123">
        <f>IF(ISNUMBER(A29), (IF(153.655&lt; A29,L29, TRUNC(10^(0.783497476*((LOG((A29/153.655)/LOG(10))*(LOG((A29/153.655)/LOG(10)))))),4)*L29)), 0)</f>
        <v>0</v>
      </c>
      <c r="N29" s="152"/>
    </row>
    <row r="30" spans="1:18" ht="13.5" customHeight="1">
      <c r="A30" s="142" t="s">
        <v>104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">
        <f>SUM(M31:M34)-MIN(M31:M34)</f>
        <v>444.83939999999996</v>
      </c>
      <c r="N30" s="82">
        <v>5</v>
      </c>
    </row>
    <row r="31" spans="1:18" ht="12.75" customHeight="1">
      <c r="A31" s="121">
        <v>58.3</v>
      </c>
      <c r="B31" s="122" t="s">
        <v>105</v>
      </c>
      <c r="C31" s="21">
        <v>1998</v>
      </c>
      <c r="D31" s="22">
        <v>48</v>
      </c>
      <c r="E31" s="23">
        <v>-51</v>
      </c>
      <c r="F31" s="22">
        <v>-52</v>
      </c>
      <c r="G31" s="86">
        <f>IF(MAX(D31:F31)&lt;0,0,MAX(D31:F31))</f>
        <v>48</v>
      </c>
      <c r="H31" s="22">
        <v>58</v>
      </c>
      <c r="I31" s="23">
        <v>60</v>
      </c>
      <c r="J31" s="22">
        <v>63</v>
      </c>
      <c r="K31" s="86">
        <f>IF(MAX(H31:J31)&lt;0,0,MAX(H31:J31))</f>
        <v>63</v>
      </c>
      <c r="L31" s="126">
        <f>SUM(G31,K31)</f>
        <v>111</v>
      </c>
      <c r="M31" s="123">
        <f>IF(ISNUMBER(A31), (IF(153.655&lt; A31,L31, TRUNC(10^(0.783497476*((LOG((A31/153.655)/LOG(10))*(LOG((A31/153.655)/LOG(10)))))),4)*L31)), 0)</f>
        <v>152.79150000000001</v>
      </c>
      <c r="N31" s="152"/>
    </row>
    <row r="32" spans="1:18" ht="12.75" customHeight="1">
      <c r="A32" s="124">
        <v>79.099999999999994</v>
      </c>
      <c r="B32" s="96" t="s">
        <v>106</v>
      </c>
      <c r="C32" s="30">
        <v>1991</v>
      </c>
      <c r="D32" s="31">
        <v>-54</v>
      </c>
      <c r="E32" s="32">
        <v>54</v>
      </c>
      <c r="F32" s="31">
        <v>57</v>
      </c>
      <c r="G32" s="60">
        <f>IF(MAX(D32:F32)&lt;0,0,MAX(D32:F32))</f>
        <v>57</v>
      </c>
      <c r="H32" s="31">
        <v>72</v>
      </c>
      <c r="I32" s="32">
        <v>76</v>
      </c>
      <c r="J32" s="31">
        <v>-78</v>
      </c>
      <c r="K32" s="60">
        <f>IF(MAX(H32:J32)&lt;0,0,MAX(H32:J32))</f>
        <v>76</v>
      </c>
      <c r="L32" s="33">
        <f>SUM(G32,K32)</f>
        <v>133</v>
      </c>
      <c r="M32" s="123">
        <f>IF(ISNUMBER(A32), (IF(153.655&lt; A32,L32, TRUNC(10^(0.783497476*((LOG((A32/153.655)/LOG(10))*(LOG((A32/153.655)/LOG(10)))))),4)*L32)), 0)</f>
        <v>154.51939999999999</v>
      </c>
      <c r="N32" s="152"/>
    </row>
    <row r="33" spans="1:14" ht="12.75" customHeight="1">
      <c r="A33" s="124">
        <v>74.400000000000006</v>
      </c>
      <c r="B33" s="96" t="s">
        <v>107</v>
      </c>
      <c r="C33" s="30">
        <v>1995</v>
      </c>
      <c r="D33" s="31">
        <v>-48</v>
      </c>
      <c r="E33" s="32">
        <v>48</v>
      </c>
      <c r="F33" s="31">
        <v>50</v>
      </c>
      <c r="G33" s="60">
        <f>IF(MAX(D33:F33)&lt;0,0,MAX(D33:F33))</f>
        <v>50</v>
      </c>
      <c r="H33" s="31">
        <v>60</v>
      </c>
      <c r="I33" s="32">
        <v>65</v>
      </c>
      <c r="J33" s="31">
        <v>-70</v>
      </c>
      <c r="K33" s="60">
        <f>IF(MAX(H33:J33)&lt;0,0,MAX(H33:J33))</f>
        <v>65</v>
      </c>
      <c r="L33" s="33">
        <f>SUM(G33,K33)</f>
        <v>115</v>
      </c>
      <c r="M33" s="123">
        <f>IF(ISNUMBER(A33), (IF(153.655&lt; A33,L33, TRUNC(10^(0.783497476*((LOG((A33/153.655)/LOG(10))*(LOG((A33/153.655)/LOG(10)))))),4)*L33)), 0)</f>
        <v>137.52850000000001</v>
      </c>
      <c r="N33" s="152"/>
    </row>
    <row r="34" spans="1:14" ht="13.5" customHeight="1">
      <c r="A34" s="124">
        <v>87.6</v>
      </c>
      <c r="B34" s="96" t="s">
        <v>108</v>
      </c>
      <c r="C34" s="30">
        <v>1995</v>
      </c>
      <c r="D34" s="31">
        <v>45</v>
      </c>
      <c r="E34" s="32">
        <v>-48</v>
      </c>
      <c r="F34" s="31">
        <v>48</v>
      </c>
      <c r="G34" s="60">
        <f>IF(MAX(D34:F34)&lt;0,0,MAX(D34:F34))</f>
        <v>48</v>
      </c>
      <c r="H34" s="31">
        <v>65</v>
      </c>
      <c r="I34" s="32">
        <v>70</v>
      </c>
      <c r="J34" s="31">
        <v>-72</v>
      </c>
      <c r="K34" s="60">
        <f>IF(MAX(H34:J34)&lt;0,0,MAX(H34:J34))</f>
        <v>70</v>
      </c>
      <c r="L34" s="33">
        <f>SUM(G34,K34)</f>
        <v>118</v>
      </c>
      <c r="M34" s="123">
        <f>IF(ISNUMBER(A34), (IF(153.655&lt; A34,L34, TRUNC(10^(0.783497476*((LOG((A34/153.655)/LOG(10))*(LOG((A34/153.655)/LOG(10)))))),4)*L34)), 0)</f>
        <v>131.38120000000001</v>
      </c>
      <c r="N34" s="152"/>
    </row>
    <row r="35" spans="1:14" ht="13.5" customHeight="1">
      <c r="A35" s="142" t="s">
        <v>109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">
        <f>SUM(M36:M39)-MIN(M36:M39)</f>
        <v>0</v>
      </c>
      <c r="N35" s="82" t="s">
        <v>110</v>
      </c>
    </row>
    <row r="36" spans="1:14" ht="12.75" customHeight="1">
      <c r="A36" s="121"/>
      <c r="B36" s="122"/>
      <c r="C36" s="21"/>
      <c r="D36" s="22"/>
      <c r="E36" s="23"/>
      <c r="F36" s="22"/>
      <c r="G36" s="86">
        <f>IF(MAX(D36:F36)&lt;0,0,MAX(D36:F36))</f>
        <v>0</v>
      </c>
      <c r="H36" s="22"/>
      <c r="I36" s="23"/>
      <c r="J36" s="22"/>
      <c r="K36" s="86">
        <f>IF(MAX(H36:J36)&lt;0,0,MAX(H36:J36))</f>
        <v>0</v>
      </c>
      <c r="L36" s="126">
        <f>SUM(G36,K36)</f>
        <v>0</v>
      </c>
      <c r="M36" s="123">
        <f>IF(ISNUMBER(A36), (IF(153.655&lt; A36,L36, TRUNC(10^(0.783497476*((LOG((A36/153.655)/LOG(10))*(LOG((A36/153.655)/LOG(10)))))),4)*L36)), 0)</f>
        <v>0</v>
      </c>
      <c r="N36" s="152"/>
    </row>
    <row r="37" spans="1:14" ht="12.75" customHeight="1">
      <c r="A37" s="124"/>
      <c r="B37" s="96"/>
      <c r="C37" s="30"/>
      <c r="D37" s="31"/>
      <c r="E37" s="32"/>
      <c r="F37" s="31"/>
      <c r="G37" s="60">
        <f>IF(MAX(D37:F37)&lt;0,0,MAX(D37:F37))</f>
        <v>0</v>
      </c>
      <c r="H37" s="31"/>
      <c r="I37" s="32"/>
      <c r="J37" s="31"/>
      <c r="K37" s="60">
        <f>IF(MAX(H37:J37)&lt;0,0,MAX(H37:J37))</f>
        <v>0</v>
      </c>
      <c r="L37" s="33">
        <f>SUM(G37,K37)</f>
        <v>0</v>
      </c>
      <c r="M37" s="123">
        <f>IF(ISNUMBER(A37), (IF(153.655&lt; A37,L37, TRUNC(10^(0.783497476*((LOG((A37/153.655)/LOG(10))*(LOG((A37/153.655)/LOG(10)))))),4)*L37)), 0)</f>
        <v>0</v>
      </c>
      <c r="N37" s="152"/>
    </row>
    <row r="38" spans="1:14" ht="12.75" customHeight="1">
      <c r="A38" s="124"/>
      <c r="B38" s="96"/>
      <c r="C38" s="30"/>
      <c r="D38" s="31"/>
      <c r="E38" s="32"/>
      <c r="F38" s="31"/>
      <c r="G38" s="60">
        <f>IF(MAX(D38:F38)&lt;0,0,MAX(D38:F38))</f>
        <v>0</v>
      </c>
      <c r="H38" s="31"/>
      <c r="I38" s="32"/>
      <c r="J38" s="31"/>
      <c r="K38" s="60">
        <f>IF(MAX(H38:J38)&lt;0,0,MAX(H38:J38))</f>
        <v>0</v>
      </c>
      <c r="L38" s="33">
        <f>SUM(G38,K38)</f>
        <v>0</v>
      </c>
      <c r="M38" s="123">
        <f>IF(ISNUMBER(A38), (IF(153.655&lt; A38,L38, TRUNC(10^(0.783497476*((LOG((A38/153.655)/LOG(10))*(LOG((A38/153.655)/LOG(10)))))),4)*L38)), 0)</f>
        <v>0</v>
      </c>
      <c r="N38" s="152"/>
    </row>
    <row r="39" spans="1:14" ht="13.5" customHeight="1">
      <c r="A39" s="127"/>
      <c r="B39" s="128"/>
      <c r="C39" s="129"/>
      <c r="D39" s="41"/>
      <c r="E39" s="42"/>
      <c r="F39" s="41"/>
      <c r="G39" s="130">
        <f>IF(MAX(D39:F39)&lt;0,0,MAX(D39:F39))</f>
        <v>0</v>
      </c>
      <c r="H39" s="41"/>
      <c r="I39" s="42"/>
      <c r="J39" s="41"/>
      <c r="K39" s="130">
        <f>IF(MAX(H39:J39)&lt;0,0,MAX(H39:J39))</f>
        <v>0</v>
      </c>
      <c r="L39" s="54">
        <f>SUM(G39,K39)</f>
        <v>0</v>
      </c>
      <c r="M39" s="131">
        <f>IF(ISNUMBER(A39), (IF(153.655&lt; A39,L39, TRUNC(10^(0.783497476*((LOG((A39/153.655)/LOG(10))*(LOG((A39/153.655)/LOG(10)))))),4)*L39)), 0)</f>
        <v>0</v>
      </c>
      <c r="N39" s="152"/>
    </row>
    <row r="40" spans="1:14" ht="13.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">
        <f>SUM(M41:M44)-MIN(M41:M44)</f>
        <v>0</v>
      </c>
      <c r="N40" s="82" t="s">
        <v>111</v>
      </c>
    </row>
    <row r="41" spans="1:14" ht="12.75" customHeight="1">
      <c r="A41" s="121"/>
      <c r="B41" s="122"/>
      <c r="C41" s="21"/>
      <c r="D41" s="22"/>
      <c r="E41" s="23"/>
      <c r="F41" s="22"/>
      <c r="G41" s="86">
        <f>IF(MAX(D41:F41)&lt;0,0,MAX(D41:F41))</f>
        <v>0</v>
      </c>
      <c r="H41" s="22"/>
      <c r="I41" s="23"/>
      <c r="J41" s="22"/>
      <c r="K41" s="86">
        <f>IF(MAX(H41:J41)&lt;0,0,MAX(H41:J41))</f>
        <v>0</v>
      </c>
      <c r="L41" s="126">
        <f>SUM(G41,K41)</f>
        <v>0</v>
      </c>
      <c r="M41" s="125">
        <f>IF(ISNUMBER(A41), (IF(153.655&lt; A41,L41, TRUNC(10^(0.783497476*((LOG((A41/153.655)/LOG(10))*(LOG((A41/153.655)/LOG(10)))))),4)*L41)), 0)</f>
        <v>0</v>
      </c>
      <c r="N41" s="151"/>
    </row>
    <row r="42" spans="1:14" ht="12.75" customHeight="1">
      <c r="A42" s="124"/>
      <c r="B42" s="96"/>
      <c r="C42" s="30"/>
      <c r="D42" s="31"/>
      <c r="E42" s="32"/>
      <c r="F42" s="31"/>
      <c r="G42" s="60">
        <f>IF(MAX(D42:F42)&lt;0,0,MAX(D42:F42))</f>
        <v>0</v>
      </c>
      <c r="H42" s="31"/>
      <c r="I42" s="32"/>
      <c r="J42" s="31"/>
      <c r="K42" s="60">
        <f>IF(MAX(H42:J42)&lt;0,0,MAX(H42:J42))</f>
        <v>0</v>
      </c>
      <c r="L42" s="33">
        <f>SUM(G42,K42)</f>
        <v>0</v>
      </c>
      <c r="M42" s="123">
        <f>IF(ISNUMBER(A42), (IF(153.655&lt; A42,L42, TRUNC(10^(0.783497476*((LOG((A42/153.655)/LOG(10))*(LOG((A42/153.655)/LOG(10)))))),4)*L42)), 0)</f>
        <v>0</v>
      </c>
      <c r="N42" s="151"/>
    </row>
    <row r="43" spans="1:14" ht="12.75" customHeight="1">
      <c r="A43" s="124"/>
      <c r="B43" s="96"/>
      <c r="C43" s="30"/>
      <c r="D43" s="31"/>
      <c r="E43" s="32"/>
      <c r="F43" s="31"/>
      <c r="G43" s="60">
        <f>IF(MAX(D43:F43)&lt;0,0,MAX(D43:F43))</f>
        <v>0</v>
      </c>
      <c r="H43" s="31"/>
      <c r="I43" s="32"/>
      <c r="J43" s="31"/>
      <c r="K43" s="60">
        <f>IF(MAX(H43:J43)&lt;0,0,MAX(H43:J43))</f>
        <v>0</v>
      </c>
      <c r="L43" s="33">
        <f>SUM(G43,K43)</f>
        <v>0</v>
      </c>
      <c r="M43" s="123">
        <f>IF(ISNUMBER(A43), (IF(153.655&lt; A43,L43, TRUNC(10^(0.783497476*((LOG((A43/153.655)/LOG(10))*(LOG((A43/153.655)/LOG(10)))))),4)*L43)), 0)</f>
        <v>0</v>
      </c>
      <c r="N43" s="151"/>
    </row>
    <row r="44" spans="1:14" ht="13.5" customHeight="1">
      <c r="A44" s="132"/>
      <c r="B44" s="98"/>
      <c r="C44" s="39"/>
      <c r="D44" s="40"/>
      <c r="E44" s="100"/>
      <c r="F44" s="40"/>
      <c r="G44" s="101">
        <f>IF(MAX(D44:F44)&lt;0,0,MAX(D44:F44))</f>
        <v>0</v>
      </c>
      <c r="H44" s="40"/>
      <c r="I44" s="100"/>
      <c r="J44" s="40"/>
      <c r="K44" s="101">
        <f>IF(MAX(H44:J44)&lt;0,0,MAX(H44:J44))</f>
        <v>0</v>
      </c>
      <c r="L44" s="68">
        <f>SUM(G44,K44)</f>
        <v>0</v>
      </c>
      <c r="M44" s="133">
        <f>IF(ISNUMBER(A44), (IF(153.655&lt; A44,L44, TRUNC(10^(0.783497476*((LOG((A44/153.655)/LOG(10))*(LOG((A44/153.655)/LOG(10)))))),4)*L44)), 0)</f>
        <v>0</v>
      </c>
      <c r="N44" s="151"/>
    </row>
    <row r="45" spans="1:14" ht="13.5" customHeight="1">
      <c r="A45" s="134"/>
      <c r="B45" s="135"/>
      <c r="C45" s="136"/>
      <c r="D45" s="137"/>
      <c r="E45" s="137"/>
      <c r="F45" s="137"/>
      <c r="G45" s="138"/>
      <c r="H45" s="137"/>
      <c r="I45" s="137"/>
      <c r="J45" s="137"/>
      <c r="K45" s="138"/>
      <c r="L45" s="138"/>
      <c r="M45" s="139"/>
      <c r="N45" s="140"/>
    </row>
    <row r="46" spans="1:14" ht="13.5" customHeight="1">
      <c r="A46" s="144" t="s">
        <v>112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1"/>
    </row>
    <row r="47" spans="1:14" ht="13.5" customHeight="1">
      <c r="A47" s="145" t="s">
        <v>113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</row>
  </sheetData>
  <mergeCells count="24">
    <mergeCell ref="A1:B1"/>
    <mergeCell ref="C1:J1"/>
    <mergeCell ref="K1:N1"/>
    <mergeCell ref="A2:N2"/>
    <mergeCell ref="D3:G3"/>
    <mergeCell ref="H3:K3"/>
    <mergeCell ref="A5:L5"/>
    <mergeCell ref="N6:N9"/>
    <mergeCell ref="A10:L10"/>
    <mergeCell ref="N11:N14"/>
    <mergeCell ref="A15:L15"/>
    <mergeCell ref="N16:N19"/>
    <mergeCell ref="A20:L20"/>
    <mergeCell ref="N21:N24"/>
    <mergeCell ref="A25:L25"/>
    <mergeCell ref="N26:N29"/>
    <mergeCell ref="N41:N44"/>
    <mergeCell ref="A46:M46"/>
    <mergeCell ref="A47:N47"/>
    <mergeCell ref="A30:L30"/>
    <mergeCell ref="N31:N34"/>
    <mergeCell ref="A35:L35"/>
    <mergeCell ref="N36:N39"/>
    <mergeCell ref="A40:L40"/>
  </mergeCells>
  <printOptions horizontalCentered="1"/>
  <pageMargins left="0.59027777777777801" right="0.59027777777777801" top="0.59027777777777801" bottom="0.590277777777778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revision>1</cp:revision>
  <cp:lastPrinted>2018-10-20T21:40:27Z</cp:lastPrinted>
  <dcterms:created xsi:type="dcterms:W3CDTF">2017-01-22T21:04:49Z</dcterms:created>
  <dcterms:modified xsi:type="dcterms:W3CDTF">2019-10-20T12:53:03Z</dcterms:modified>
  <dc:language>cs-CZ</dc:language>
</cp:coreProperties>
</file>