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Muži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<sst xmlns="http://schemas.openxmlformats.org/spreadsheetml/2006/main" count="102" uniqueCount="64">
  <si>
    <t xml:space="preserve">    Český svaz vzpírání</t>
  </si>
  <si>
    <t>Těl.hm.</t>
  </si>
  <si>
    <t>Jméno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</si>
  <si>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</si>
  <si>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</si>
  <si>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</si>
  <si>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</si>
  <si>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</si>
  <si>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</si>
  <si>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</si>
  <si>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</si>
  <si>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</si>
  <si>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</si>
  <si>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Ročník</t>
  </si>
  <si>
    <t>Věková bonifikace junior do 20 let +20SB</t>
  </si>
  <si>
    <t>Věková bonifikace junior do 17 let +30SB</t>
  </si>
  <si>
    <t xml:space="preserve">Termín: </t>
  </si>
  <si>
    <t>Pořadí</t>
  </si>
  <si>
    <t>Bonifikace</t>
  </si>
  <si>
    <t>Místo konání: Plzeň</t>
  </si>
  <si>
    <t>3. kolo II. ligy ve vzpírání družstev mužů sk. A</t>
  </si>
  <si>
    <t>Balogh Jan</t>
  </si>
  <si>
    <t>TJ Slavoj Plzeň</t>
  </si>
  <si>
    <t>Tuláček Vladimír</t>
  </si>
  <si>
    <t>Rybáček Michal</t>
  </si>
  <si>
    <t>Balogh Josef</t>
  </si>
  <si>
    <t>Šváb Michal</t>
  </si>
  <si>
    <t>Kuděj Pavel</t>
  </si>
  <si>
    <t>Homola Miroslav</t>
  </si>
  <si>
    <t>VTŽ Chomutov</t>
  </si>
  <si>
    <t>Forch Radek</t>
  </si>
  <si>
    <t>Nový Zdeněk</t>
  </si>
  <si>
    <t>Cheb</t>
  </si>
  <si>
    <t>Šolar Jiří</t>
  </si>
  <si>
    <t>Králík Josef</t>
  </si>
  <si>
    <t>Zahradník Bronislav</t>
  </si>
  <si>
    <t>Drnec Jakub</t>
  </si>
  <si>
    <t>Chromý Patrik</t>
  </si>
  <si>
    <t>Kříž Pavel</t>
  </si>
  <si>
    <t>Kříž Lukáš</t>
  </si>
  <si>
    <t>Sobotka Oldřich</t>
  </si>
  <si>
    <t>Gajdoš Josef</t>
  </si>
  <si>
    <t>Nová Role</t>
  </si>
  <si>
    <t>Vacura Zbyněk</t>
  </si>
  <si>
    <t>Mastný Václav</t>
  </si>
  <si>
    <t>Stanislav Petr</t>
  </si>
  <si>
    <t>Chvojka Antonín</t>
  </si>
  <si>
    <t>Podšer Miloš</t>
  </si>
  <si>
    <t>Nagy Kamil</t>
  </si>
  <si>
    <t>Meziboří</t>
  </si>
  <si>
    <t>Jílek Jaromír</t>
  </si>
  <si>
    <t>Herink Tomáš</t>
  </si>
  <si>
    <t>Pech Miloslav</t>
  </si>
  <si>
    <t>Kovač Dušan</t>
  </si>
  <si>
    <t>Pavleje Petr</t>
  </si>
  <si>
    <t>Bečvář Luděk</t>
  </si>
  <si>
    <t>Bohemians</t>
  </si>
  <si>
    <t>Mencl Evžen</t>
  </si>
  <si>
    <t>Budaj Josef</t>
  </si>
  <si>
    <t>Bečvář Kamil</t>
  </si>
  <si>
    <t>Dobeš Adam</t>
  </si>
  <si>
    <t>Arzumanov Eduard</t>
  </si>
  <si>
    <t>-</t>
  </si>
  <si>
    <t>Rybák Eduard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</si>
</sst>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0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22"/>
      <color indexed="8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/>
      <bottom>
        <color indexed="63"/>
      </bottom>
    </border>
    <border>
      <left style="thin">
        <color indexed="63"/>
      </left>
      <right/>
      <top style="thin"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63"/>
      </left>
      <right/>
      <top/>
      <bottom>
        <color indexed="63"/>
      </bottom>
    </border>
    <border>
      <left style="medium">
        <color indexed="8"/>
      </left>
      <right>
        <color indexed="63"/>
      </right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hair">
        <color indexed="8"/>
      </bottom>
    </border>
    <border>
      <left style="medium">
        <color indexed="8"/>
      </left>
      <right style="medium">
        <color indexed="8"/>
      </right>
      <top style="medium"/>
      <bottom style="hair">
        <color indexed="8"/>
      </bottom>
    </border>
    <border>
      <left style="thin">
        <color indexed="63"/>
      </left>
      <right style="thin">
        <color indexed="63"/>
      </right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 style="medium">
        <color indexed="8"/>
      </left>
      <right>
        <color indexed="63"/>
      </right>
      <top style="medium"/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/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 style="thin">
        <color indexed="63"/>
      </left>
      <right style="thin">
        <color indexed="63"/>
      </right>
      <top/>
      <bottom style="medium"/>
    </border>
    <border>
      <left/>
      <right/>
      <top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/>
      <bottom style="medium"/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/>
      <bottom style="medium"/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/>
    </border>
    <border>
      <left style="medium"/>
      <right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 quotePrefix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0" fillId="0" borderId="13" xfId="0" applyNumberFormat="1" applyBorder="1" applyAlignment="1">
      <alignment/>
    </xf>
    <xf numFmtId="0" fontId="4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0" fillId="0" borderId="19" xfId="0" applyNumberFormat="1" applyBorder="1" applyAlignment="1">
      <alignment/>
    </xf>
    <xf numFmtId="2" fontId="3" fillId="0" borderId="20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right"/>
    </xf>
    <xf numFmtId="2" fontId="3" fillId="0" borderId="25" xfId="0" applyNumberFormat="1" applyFont="1" applyFill="1" applyBorder="1" applyAlignment="1">
      <alignment horizontal="right"/>
    </xf>
    <xf numFmtId="2" fontId="3" fillId="0" borderId="26" xfId="0" applyNumberFormat="1" applyFont="1" applyFill="1" applyBorder="1" applyAlignment="1">
      <alignment horizontal="right"/>
    </xf>
    <xf numFmtId="0" fontId="3" fillId="0" borderId="27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165" fontId="4" fillId="0" borderId="30" xfId="0" applyNumberFormat="1" applyFont="1" applyFill="1" applyBorder="1" applyAlignment="1">
      <alignment horizontal="right"/>
    </xf>
    <xf numFmtId="2" fontId="3" fillId="0" borderId="31" xfId="0" applyNumberFormat="1" applyFont="1" applyFill="1" applyBorder="1" applyAlignment="1">
      <alignment horizontal="right"/>
    </xf>
    <xf numFmtId="2" fontId="3" fillId="0" borderId="26" xfId="0" applyNumberFormat="1" applyFont="1" applyBorder="1" applyAlignment="1">
      <alignment horizontal="righ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65" fontId="4" fillId="0" borderId="3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/>
    </xf>
    <xf numFmtId="1" fontId="4" fillId="0" borderId="34" xfId="0" applyNumberFormat="1" applyFont="1" applyFill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 horizontal="center"/>
    </xf>
    <xf numFmtId="1" fontId="4" fillId="0" borderId="37" xfId="0" applyNumberFormat="1" applyFont="1" applyFill="1" applyBorder="1" applyAlignment="1">
      <alignment horizontal="center"/>
    </xf>
    <xf numFmtId="1" fontId="4" fillId="0" borderId="37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Continuous"/>
    </xf>
    <xf numFmtId="0" fontId="4" fillId="0" borderId="42" xfId="0" applyFont="1" applyBorder="1" applyAlignment="1">
      <alignment horizontal="centerContinuous"/>
    </xf>
    <xf numFmtId="0" fontId="4" fillId="0" borderId="43" xfId="0" applyFont="1" applyBorder="1" applyAlignment="1">
      <alignment horizontal="centerContinuous"/>
    </xf>
    <xf numFmtId="0" fontId="2" fillId="0" borderId="4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5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strike/>
        <color indexed="1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zoomScalePageLayoutView="0" workbookViewId="0" topLeftCell="A1">
      <selection activeCell="A1" sqref="A1:O1"/>
    </sheetView>
  </sheetViews>
  <sheetFormatPr defaultColWidth="9.140625" defaultRowHeight="12.75"/>
  <cols>
    <col min="1" max="1" width="7.28125" style="0" customWidth="1"/>
    <col min="2" max="2" width="19.140625" style="0" customWidth="1"/>
    <col min="4" max="4" width="15.8515625" style="0" customWidth="1"/>
    <col min="5" max="7" width="7.00390625" style="0" customWidth="1"/>
    <col min="8" max="8" width="6.421875" style="0" customWidth="1"/>
    <col min="9" max="11" width="7.00390625" style="0" customWidth="1"/>
    <col min="12" max="12" width="6.421875" style="0" customWidth="1"/>
    <col min="13" max="13" width="8.00390625" style="0" customWidth="1"/>
    <col min="14" max="14" width="10.57421875" style="0" bestFit="1" customWidth="1"/>
    <col min="15" max="15" width="11.7109375" style="0" customWidth="1"/>
    <col min="16" max="16" width="9.57421875" style="1" customWidth="1"/>
  </cols>
  <sheetData>
    <row r="1" spans="1:15" ht="27.7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5.75" customHeight="1">
      <c r="A2" s="78" t="s">
        <v>16</v>
      </c>
      <c r="B2" s="78"/>
      <c r="C2" s="80" t="s">
        <v>0</v>
      </c>
      <c r="D2" s="80"/>
      <c r="E2" s="80"/>
      <c r="F2" s="80"/>
      <c r="G2" s="80"/>
      <c r="H2" s="80"/>
      <c r="I2" s="80"/>
      <c r="J2" s="80"/>
      <c r="K2" s="80"/>
      <c r="L2" s="79" t="s">
        <v>19</v>
      </c>
      <c r="M2" s="79"/>
      <c r="N2" s="79"/>
      <c r="O2" s="79"/>
    </row>
    <row r="3" ht="9.75" customHeight="1" thickBot="1"/>
    <row r="4" spans="1:16" ht="13.5" thickBot="1">
      <c r="A4" s="63" t="s">
        <v>1</v>
      </c>
      <c r="B4" s="64" t="s">
        <v>2</v>
      </c>
      <c r="C4" s="65" t="s">
        <v>13</v>
      </c>
      <c r="D4" s="66" t="s">
        <v>3</v>
      </c>
      <c r="E4" s="67" t="s">
        <v>4</v>
      </c>
      <c r="F4" s="68"/>
      <c r="G4" s="68"/>
      <c r="H4" s="69"/>
      <c r="I4" s="67" t="s">
        <v>5</v>
      </c>
      <c r="J4" s="68"/>
      <c r="K4" s="68"/>
      <c r="L4" s="68"/>
      <c r="M4" s="57" t="s">
        <v>6</v>
      </c>
      <c r="N4" s="70" t="s">
        <v>18</v>
      </c>
      <c r="O4" s="71" t="s">
        <v>7</v>
      </c>
      <c r="P4" s="13" t="s">
        <v>17</v>
      </c>
    </row>
    <row r="5" spans="1:16" ht="13.5" thickBot="1">
      <c r="A5" s="72"/>
      <c r="B5" s="14"/>
      <c r="C5" s="15" t="s">
        <v>8</v>
      </c>
      <c r="D5" s="14"/>
      <c r="E5" s="16" t="s">
        <v>9</v>
      </c>
      <c r="F5" s="17" t="s">
        <v>10</v>
      </c>
      <c r="G5" s="18" t="s">
        <v>11</v>
      </c>
      <c r="H5" s="17" t="s">
        <v>12</v>
      </c>
      <c r="I5" s="18" t="s">
        <v>9</v>
      </c>
      <c r="J5" s="17" t="s">
        <v>10</v>
      </c>
      <c r="K5" s="18" t="s">
        <v>11</v>
      </c>
      <c r="L5" s="52" t="s">
        <v>12</v>
      </c>
      <c r="M5" s="58"/>
      <c r="N5" s="47"/>
      <c r="O5" s="19"/>
      <c r="P5" s="20"/>
    </row>
    <row r="6" spans="1:16" s="10" customFormat="1" ht="12.75" customHeight="1" thickBot="1">
      <c r="A6" s="21">
        <v>62.3</v>
      </c>
      <c r="B6" s="22" t="s">
        <v>21</v>
      </c>
      <c r="C6" s="23">
        <v>1994</v>
      </c>
      <c r="D6" s="24" t="s">
        <v>22</v>
      </c>
      <c r="E6" s="25">
        <v>-70</v>
      </c>
      <c r="F6" s="26">
        <v>70</v>
      </c>
      <c r="G6" s="25">
        <v>75</v>
      </c>
      <c r="H6" s="27">
        <f aca="true" t="shared" si="0" ref="H6:H11">IF(MAX(E6:G6)&lt;0,0,MAX(E6:G6))</f>
        <v>75</v>
      </c>
      <c r="I6" s="25">
        <v>90</v>
      </c>
      <c r="J6" s="26">
        <v>95</v>
      </c>
      <c r="K6" s="25">
        <v>-97</v>
      </c>
      <c r="L6" s="53">
        <f aca="true" t="shared" si="1" ref="L6:L11">IF(MAX(I6:K6)&lt;0,0,MAX(I6:K6))</f>
        <v>95</v>
      </c>
      <c r="M6" s="59">
        <f aca="true" t="shared" si="2" ref="M6:M11">SUM(H6,L6)</f>
        <v>170</v>
      </c>
      <c r="N6" s="48">
        <v>20</v>
      </c>
      <c r="O6" s="28">
        <f aca="true" t="shared" si="3" ref="O6:O11">IF(ISNUMBER(A6),(IF(174.393&lt;A6,M6,TRUNC(10^(0.794358141*((LOG((A6/174.393)/LOG(10))*(LOG((A6/174.393)/LOG(10)))))),4)*M6)),0)+N6</f>
        <v>265.004</v>
      </c>
      <c r="P6" s="74">
        <f>RANK(O12,($O$12,$O$19,$O$26,$O$33,$O$40,$O$47))</f>
        <v>4</v>
      </c>
    </row>
    <row r="7" spans="1:16" s="10" customFormat="1" ht="12.75" customHeight="1" thickBot="1">
      <c r="A7" s="29">
        <v>118.3</v>
      </c>
      <c r="B7" s="4" t="s">
        <v>23</v>
      </c>
      <c r="C7" s="5">
        <v>1988</v>
      </c>
      <c r="D7" s="11" t="s">
        <v>22</v>
      </c>
      <c r="E7" s="6">
        <v>110</v>
      </c>
      <c r="F7" s="7">
        <v>120</v>
      </c>
      <c r="G7" s="6">
        <v>125</v>
      </c>
      <c r="H7" s="8">
        <f t="shared" si="0"/>
        <v>125</v>
      </c>
      <c r="I7" s="6">
        <v>150</v>
      </c>
      <c r="J7" s="7">
        <v>160</v>
      </c>
      <c r="K7" s="9">
        <v>-170</v>
      </c>
      <c r="L7" s="54">
        <f t="shared" si="1"/>
        <v>160</v>
      </c>
      <c r="M7" s="60">
        <f t="shared" si="2"/>
        <v>285</v>
      </c>
      <c r="N7" s="49"/>
      <c r="O7" s="28">
        <f t="shared" si="3"/>
        <v>300.1905</v>
      </c>
      <c r="P7" s="75"/>
    </row>
    <row r="8" spans="1:16" s="10" customFormat="1" ht="12.75" customHeight="1" thickBot="1">
      <c r="A8" s="29">
        <v>97.6</v>
      </c>
      <c r="B8" s="4" t="s">
        <v>24</v>
      </c>
      <c r="C8" s="5">
        <v>1972</v>
      </c>
      <c r="D8" s="12" t="s">
        <v>22</v>
      </c>
      <c r="E8" s="6">
        <v>90</v>
      </c>
      <c r="F8" s="7">
        <v>-95</v>
      </c>
      <c r="G8" s="6">
        <v>95</v>
      </c>
      <c r="H8" s="8">
        <f t="shared" si="0"/>
        <v>95</v>
      </c>
      <c r="I8" s="6">
        <v>110</v>
      </c>
      <c r="J8" s="7">
        <v>115</v>
      </c>
      <c r="K8" s="9">
        <v>118</v>
      </c>
      <c r="L8" s="54">
        <f t="shared" si="1"/>
        <v>118</v>
      </c>
      <c r="M8" s="60">
        <f t="shared" si="2"/>
        <v>213</v>
      </c>
      <c r="N8" s="49"/>
      <c r="O8" s="28">
        <f t="shared" si="3"/>
        <v>239.2416</v>
      </c>
      <c r="P8" s="75"/>
    </row>
    <row r="9" spans="1:16" s="10" customFormat="1" ht="12.75" customHeight="1" thickBot="1">
      <c r="A9" s="29">
        <v>101.8</v>
      </c>
      <c r="B9" s="4" t="s">
        <v>25</v>
      </c>
      <c r="C9" s="5">
        <v>1991</v>
      </c>
      <c r="D9" s="11" t="s">
        <v>22</v>
      </c>
      <c r="E9" s="6">
        <v>90</v>
      </c>
      <c r="F9" s="7">
        <v>-95</v>
      </c>
      <c r="G9" s="6">
        <v>-95</v>
      </c>
      <c r="H9" s="8">
        <f t="shared" si="0"/>
        <v>90</v>
      </c>
      <c r="I9" s="6">
        <v>115</v>
      </c>
      <c r="J9" s="7">
        <v>120</v>
      </c>
      <c r="K9" s="6">
        <v>125</v>
      </c>
      <c r="L9" s="54">
        <f t="shared" si="1"/>
        <v>125</v>
      </c>
      <c r="M9" s="60">
        <f t="shared" si="2"/>
        <v>215</v>
      </c>
      <c r="N9" s="49"/>
      <c r="O9" s="28">
        <f t="shared" si="3"/>
        <v>237.5965</v>
      </c>
      <c r="P9" s="75"/>
    </row>
    <row r="10" spans="1:16" s="10" customFormat="1" ht="12.75" customHeight="1" thickBot="1">
      <c r="A10" s="29">
        <v>91.8</v>
      </c>
      <c r="B10" s="4" t="s">
        <v>26</v>
      </c>
      <c r="C10" s="5">
        <v>1976</v>
      </c>
      <c r="D10" s="12" t="s">
        <v>22</v>
      </c>
      <c r="E10" s="6">
        <v>95</v>
      </c>
      <c r="F10" s="7">
        <v>100</v>
      </c>
      <c r="G10" s="6">
        <v>-102</v>
      </c>
      <c r="H10" s="8">
        <f t="shared" si="0"/>
        <v>100</v>
      </c>
      <c r="I10" s="6">
        <v>110</v>
      </c>
      <c r="J10" s="7">
        <v>115</v>
      </c>
      <c r="K10" s="9">
        <v>117</v>
      </c>
      <c r="L10" s="54">
        <f t="shared" si="1"/>
        <v>117</v>
      </c>
      <c r="M10" s="60">
        <f t="shared" si="2"/>
        <v>217</v>
      </c>
      <c r="N10" s="49"/>
      <c r="O10" s="28">
        <f t="shared" si="3"/>
        <v>250.1142</v>
      </c>
      <c r="P10" s="75"/>
    </row>
    <row r="11" spans="1:16" s="10" customFormat="1" ht="13.5" customHeight="1" thickBot="1">
      <c r="A11" s="29">
        <v>105.3</v>
      </c>
      <c r="B11" s="4" t="s">
        <v>27</v>
      </c>
      <c r="C11" s="5">
        <v>1978</v>
      </c>
      <c r="D11" s="11" t="s">
        <v>22</v>
      </c>
      <c r="E11" s="6">
        <v>80</v>
      </c>
      <c r="F11" s="7">
        <v>85</v>
      </c>
      <c r="G11" s="6">
        <v>90</v>
      </c>
      <c r="H11" s="8">
        <f t="shared" si="0"/>
        <v>90</v>
      </c>
      <c r="I11" s="6">
        <v>110</v>
      </c>
      <c r="J11" s="7">
        <v>115</v>
      </c>
      <c r="K11" s="9">
        <v>120</v>
      </c>
      <c r="L11" s="54">
        <f t="shared" si="1"/>
        <v>120</v>
      </c>
      <c r="M11" s="60">
        <f t="shared" si="2"/>
        <v>210</v>
      </c>
      <c r="N11" s="49"/>
      <c r="O11" s="28">
        <f t="shared" si="3"/>
        <v>229.25699999999998</v>
      </c>
      <c r="P11" s="75"/>
    </row>
    <row r="12" spans="1:16" s="10" customFormat="1" ht="13.5" customHeight="1" thickBot="1">
      <c r="A12" s="30"/>
      <c r="B12" s="31"/>
      <c r="C12" s="32"/>
      <c r="D12" s="33"/>
      <c r="E12" s="34"/>
      <c r="F12" s="35"/>
      <c r="G12" s="34"/>
      <c r="H12" s="36"/>
      <c r="I12" s="34"/>
      <c r="J12" s="35"/>
      <c r="K12" s="34"/>
      <c r="L12" s="55"/>
      <c r="M12" s="61"/>
      <c r="N12" s="50"/>
      <c r="O12" s="37">
        <f>SUM(O6:O11)-MIN(O6:O11)</f>
        <v>1292.1468</v>
      </c>
      <c r="P12" s="76"/>
    </row>
    <row r="13" spans="1:16" s="10" customFormat="1" ht="12.75" customHeight="1" thickBot="1">
      <c r="A13" s="21">
        <v>99.3</v>
      </c>
      <c r="B13" s="22" t="s">
        <v>28</v>
      </c>
      <c r="C13" s="23">
        <v>1967</v>
      </c>
      <c r="D13" s="24" t="s">
        <v>32</v>
      </c>
      <c r="E13" s="25">
        <v>90</v>
      </c>
      <c r="F13" s="26">
        <v>-95</v>
      </c>
      <c r="G13" s="25">
        <v>-95</v>
      </c>
      <c r="H13" s="27">
        <f aca="true" t="shared" si="4" ref="H13:H18">IF(MAX(E13:G13)&lt;0,0,MAX(E13:G13))</f>
        <v>90</v>
      </c>
      <c r="I13" s="25">
        <v>-105</v>
      </c>
      <c r="J13" s="26">
        <v>-105</v>
      </c>
      <c r="K13" s="25">
        <v>105</v>
      </c>
      <c r="L13" s="53">
        <f aca="true" t="shared" si="5" ref="L13:L18">IF(MAX(I13:K13)&lt;0,0,MAX(I13:K13))</f>
        <v>105</v>
      </c>
      <c r="M13" s="59">
        <f aca="true" t="shared" si="6" ref="M13:M18">SUM(H13,L13)</f>
        <v>195</v>
      </c>
      <c r="N13" s="48"/>
      <c r="O13" s="28">
        <f aca="true" t="shared" si="7" ref="O13:O18">IF(ISNUMBER(A13),(IF(174.393&lt;A13,M13,TRUNC(10^(0.794358141*((LOG((A13/174.393)/LOG(10))*(LOG((A13/174.393)/LOG(10)))))),4)*M13)),0)+N13</f>
        <v>217.54199999999997</v>
      </c>
      <c r="P13" s="74">
        <f>RANK(O19,($O$12,$O$19,$O$26,$O$33,$O$40,$O$47))</f>
        <v>3</v>
      </c>
    </row>
    <row r="14" spans="1:16" s="10" customFormat="1" ht="12.75" customHeight="1" thickBot="1">
      <c r="A14" s="29">
        <v>97.9</v>
      </c>
      <c r="B14" s="4" t="s">
        <v>30</v>
      </c>
      <c r="C14" s="5">
        <v>1990</v>
      </c>
      <c r="D14" s="11" t="s">
        <v>32</v>
      </c>
      <c r="E14" s="6">
        <v>90</v>
      </c>
      <c r="F14" s="7">
        <v>95</v>
      </c>
      <c r="G14" s="6">
        <v>100</v>
      </c>
      <c r="H14" s="8">
        <f t="shared" si="4"/>
        <v>100</v>
      </c>
      <c r="I14" s="6">
        <v>125</v>
      </c>
      <c r="J14" s="7">
        <v>125</v>
      </c>
      <c r="K14" s="9">
        <v>130</v>
      </c>
      <c r="L14" s="54">
        <f t="shared" si="5"/>
        <v>130</v>
      </c>
      <c r="M14" s="60">
        <f t="shared" si="6"/>
        <v>230</v>
      </c>
      <c r="N14" s="49"/>
      <c r="O14" s="28">
        <f t="shared" si="7"/>
        <v>258.01399999999995</v>
      </c>
      <c r="P14" s="75"/>
    </row>
    <row r="15" spans="1:16" s="10" customFormat="1" ht="12.75" customHeight="1" thickBot="1">
      <c r="A15" s="38">
        <v>93.8</v>
      </c>
      <c r="B15" s="4" t="s">
        <v>31</v>
      </c>
      <c r="C15" s="11">
        <v>1990</v>
      </c>
      <c r="D15" s="73" t="s">
        <v>32</v>
      </c>
      <c r="E15" s="7">
        <v>90</v>
      </c>
      <c r="F15" s="7">
        <v>100</v>
      </c>
      <c r="G15" s="6">
        <v>-105</v>
      </c>
      <c r="H15" s="8">
        <f t="shared" si="4"/>
        <v>100</v>
      </c>
      <c r="I15" s="6">
        <v>120</v>
      </c>
      <c r="J15" s="7">
        <v>-125</v>
      </c>
      <c r="K15" s="9">
        <v>125</v>
      </c>
      <c r="L15" s="54">
        <f t="shared" si="5"/>
        <v>125</v>
      </c>
      <c r="M15" s="60">
        <f t="shared" si="6"/>
        <v>225</v>
      </c>
      <c r="N15" s="49"/>
      <c r="O15" s="28">
        <f t="shared" si="7"/>
        <v>256.905</v>
      </c>
      <c r="P15" s="75"/>
    </row>
    <row r="16" spans="1:16" s="10" customFormat="1" ht="12.75" customHeight="1" thickBot="1">
      <c r="A16" s="29">
        <v>62.6</v>
      </c>
      <c r="B16" s="4" t="s">
        <v>33</v>
      </c>
      <c r="C16" s="5">
        <v>1999</v>
      </c>
      <c r="D16" s="11" t="s">
        <v>32</v>
      </c>
      <c r="E16" s="6">
        <v>60</v>
      </c>
      <c r="F16" s="7">
        <v>-65</v>
      </c>
      <c r="G16" s="6">
        <v>65</v>
      </c>
      <c r="H16" s="8">
        <f t="shared" si="4"/>
        <v>65</v>
      </c>
      <c r="I16" s="6">
        <v>80</v>
      </c>
      <c r="J16" s="7">
        <v>85</v>
      </c>
      <c r="K16" s="6">
        <v>90</v>
      </c>
      <c r="L16" s="54">
        <f t="shared" si="5"/>
        <v>90</v>
      </c>
      <c r="M16" s="60">
        <f t="shared" si="6"/>
        <v>155</v>
      </c>
      <c r="N16" s="49">
        <v>30</v>
      </c>
      <c r="O16" s="28">
        <f t="shared" si="7"/>
        <v>252.6265</v>
      </c>
      <c r="P16" s="75"/>
    </row>
    <row r="17" spans="1:16" s="10" customFormat="1" ht="12.75" customHeight="1" thickBot="1">
      <c r="A17" s="29">
        <v>81.3</v>
      </c>
      <c r="B17" s="4" t="s">
        <v>63</v>
      </c>
      <c r="C17" s="5">
        <v>1999</v>
      </c>
      <c r="D17" s="12" t="s">
        <v>32</v>
      </c>
      <c r="E17" s="6">
        <v>90</v>
      </c>
      <c r="F17" s="7">
        <v>-95</v>
      </c>
      <c r="G17" s="6">
        <v>-95</v>
      </c>
      <c r="H17" s="8">
        <f t="shared" si="4"/>
        <v>90</v>
      </c>
      <c r="I17" s="6">
        <v>110</v>
      </c>
      <c r="J17" s="7">
        <v>115</v>
      </c>
      <c r="K17" s="9">
        <v>-120</v>
      </c>
      <c r="L17" s="54">
        <f t="shared" si="5"/>
        <v>115</v>
      </c>
      <c r="M17" s="60">
        <f t="shared" si="6"/>
        <v>205</v>
      </c>
      <c r="N17" s="49">
        <v>30</v>
      </c>
      <c r="O17" s="28">
        <f t="shared" si="7"/>
        <v>280.61249999999995</v>
      </c>
      <c r="P17" s="75"/>
    </row>
    <row r="18" spans="1:16" s="10" customFormat="1" ht="13.5" customHeight="1" thickBot="1">
      <c r="A18" s="29">
        <v>86</v>
      </c>
      <c r="B18" s="4" t="s">
        <v>34</v>
      </c>
      <c r="C18" s="5">
        <v>1986</v>
      </c>
      <c r="D18" s="11" t="s">
        <v>32</v>
      </c>
      <c r="E18" s="6">
        <v>90</v>
      </c>
      <c r="F18" s="7">
        <v>-95</v>
      </c>
      <c r="G18" s="6">
        <v>95</v>
      </c>
      <c r="H18" s="8">
        <f t="shared" si="4"/>
        <v>95</v>
      </c>
      <c r="I18" s="6">
        <v>110</v>
      </c>
      <c r="J18" s="7">
        <v>115</v>
      </c>
      <c r="K18" s="9">
        <v>-120</v>
      </c>
      <c r="L18" s="54">
        <f t="shared" si="5"/>
        <v>115</v>
      </c>
      <c r="M18" s="60">
        <f t="shared" si="6"/>
        <v>210</v>
      </c>
      <c r="N18" s="49"/>
      <c r="O18" s="28">
        <f t="shared" si="7"/>
        <v>249.50099999999998</v>
      </c>
      <c r="P18" s="75"/>
    </row>
    <row r="19" spans="1:16" s="10" customFormat="1" ht="13.5" customHeight="1" thickBot="1">
      <c r="A19" s="30"/>
      <c r="B19" s="31"/>
      <c r="C19" s="32"/>
      <c r="D19" s="33"/>
      <c r="E19" s="34"/>
      <c r="F19" s="35"/>
      <c r="G19" s="34"/>
      <c r="H19" s="36"/>
      <c r="I19" s="34"/>
      <c r="J19" s="35"/>
      <c r="K19" s="34"/>
      <c r="L19" s="55"/>
      <c r="M19" s="61"/>
      <c r="N19" s="50"/>
      <c r="O19" s="37">
        <f>SUM(O13:O18)-MIN(O13:O18)</f>
        <v>1297.6589999999999</v>
      </c>
      <c r="P19" s="76"/>
    </row>
    <row r="20" spans="1:16" s="10" customFormat="1" ht="12.75" customHeight="1" thickBot="1">
      <c r="A20" s="21">
        <v>58.9</v>
      </c>
      <c r="B20" s="22" t="s">
        <v>35</v>
      </c>
      <c r="C20" s="23">
        <v>1996</v>
      </c>
      <c r="D20" s="24" t="s">
        <v>29</v>
      </c>
      <c r="E20" s="25">
        <v>65</v>
      </c>
      <c r="F20" s="26">
        <v>68</v>
      </c>
      <c r="G20" s="25">
        <v>70</v>
      </c>
      <c r="H20" s="27">
        <f aca="true" t="shared" si="8" ref="H20:H25">IF(MAX(E20:G20)&lt;0,0,MAX(E20:G20))</f>
        <v>70</v>
      </c>
      <c r="I20" s="25">
        <v>80</v>
      </c>
      <c r="J20" s="26">
        <v>83</v>
      </c>
      <c r="K20" s="25">
        <v>86</v>
      </c>
      <c r="L20" s="53">
        <f aca="true" t="shared" si="9" ref="L20:L25">IF(MAX(I20:K20)&lt;0,0,MAX(I20:K20))</f>
        <v>86</v>
      </c>
      <c r="M20" s="59">
        <f aca="true" t="shared" si="10" ref="M20:M25">SUM(H20,L20)</f>
        <v>156</v>
      </c>
      <c r="N20" s="48">
        <v>20</v>
      </c>
      <c r="O20" s="28">
        <f aca="true" t="shared" si="11" ref="O20:O25">IF(ISNUMBER(A20),(IF(174.393&lt;A20,M20,TRUNC(10^(0.794358141*((LOG((A20/174.393)/LOG(10))*(LOG((A20/174.393)/LOG(10)))))),4)*M20)),0)+N20</f>
        <v>254.234</v>
      </c>
      <c r="P20" s="74">
        <f>RANK(O26,($O$12,$O$19,$O$26,$O$33,$O$40,$O$47))</f>
        <v>2</v>
      </c>
    </row>
    <row r="21" spans="1:16" s="10" customFormat="1" ht="12.75" customHeight="1" thickBot="1">
      <c r="A21" s="29">
        <v>73</v>
      </c>
      <c r="B21" s="4" t="s">
        <v>36</v>
      </c>
      <c r="C21" s="5">
        <v>1998</v>
      </c>
      <c r="D21" s="11" t="s">
        <v>29</v>
      </c>
      <c r="E21" s="6">
        <v>-90</v>
      </c>
      <c r="F21" s="7">
        <v>-90</v>
      </c>
      <c r="G21" s="6">
        <v>90</v>
      </c>
      <c r="H21" s="8">
        <f t="shared" si="8"/>
        <v>90</v>
      </c>
      <c r="I21" s="6">
        <v>100</v>
      </c>
      <c r="J21" s="7">
        <v>-105</v>
      </c>
      <c r="K21" s="6">
        <v>105</v>
      </c>
      <c r="L21" s="54">
        <f t="shared" si="9"/>
        <v>105</v>
      </c>
      <c r="M21" s="60">
        <f t="shared" si="10"/>
        <v>195</v>
      </c>
      <c r="N21" s="49">
        <v>30</v>
      </c>
      <c r="O21" s="28">
        <f t="shared" si="11"/>
        <v>283.30499999999995</v>
      </c>
      <c r="P21" s="75"/>
    </row>
    <row r="22" spans="1:16" s="10" customFormat="1" ht="12.75" customHeight="1" thickBot="1">
      <c r="A22" s="29">
        <v>77.7</v>
      </c>
      <c r="B22" s="4" t="s">
        <v>37</v>
      </c>
      <c r="C22" s="5">
        <v>1989</v>
      </c>
      <c r="D22" s="12" t="s">
        <v>29</v>
      </c>
      <c r="E22" s="6">
        <v>85</v>
      </c>
      <c r="F22" s="7">
        <v>-90</v>
      </c>
      <c r="G22" s="6">
        <v>90</v>
      </c>
      <c r="H22" s="8">
        <f t="shared" si="8"/>
        <v>90</v>
      </c>
      <c r="I22" s="6">
        <v>105</v>
      </c>
      <c r="J22" s="7">
        <v>110</v>
      </c>
      <c r="K22" s="9">
        <v>113</v>
      </c>
      <c r="L22" s="54">
        <f t="shared" si="9"/>
        <v>113</v>
      </c>
      <c r="M22" s="60">
        <f t="shared" si="10"/>
        <v>203</v>
      </c>
      <c r="N22" s="49"/>
      <c r="O22" s="28">
        <f t="shared" si="11"/>
        <v>254.3387</v>
      </c>
      <c r="P22" s="75"/>
    </row>
    <row r="23" spans="1:16" s="10" customFormat="1" ht="12.75" customHeight="1" thickBot="1">
      <c r="A23" s="29">
        <v>92.9</v>
      </c>
      <c r="B23" s="4" t="s">
        <v>38</v>
      </c>
      <c r="C23" s="5">
        <v>1967</v>
      </c>
      <c r="D23" s="11" t="s">
        <v>29</v>
      </c>
      <c r="E23" s="6">
        <v>85</v>
      </c>
      <c r="F23" s="7">
        <v>90</v>
      </c>
      <c r="G23" s="6">
        <v>-92</v>
      </c>
      <c r="H23" s="8">
        <f t="shared" si="8"/>
        <v>90</v>
      </c>
      <c r="I23" s="6">
        <v>110</v>
      </c>
      <c r="J23" s="7">
        <v>115</v>
      </c>
      <c r="K23" s="6">
        <v>-120</v>
      </c>
      <c r="L23" s="54">
        <f t="shared" si="9"/>
        <v>115</v>
      </c>
      <c r="M23" s="60">
        <f t="shared" si="10"/>
        <v>205</v>
      </c>
      <c r="N23" s="49"/>
      <c r="O23" s="28">
        <f t="shared" si="11"/>
        <v>235.05300000000003</v>
      </c>
      <c r="P23" s="75"/>
    </row>
    <row r="24" spans="1:16" s="10" customFormat="1" ht="12.75" customHeight="1" thickBot="1">
      <c r="A24" s="29">
        <v>76.4</v>
      </c>
      <c r="B24" s="4" t="s">
        <v>39</v>
      </c>
      <c r="C24" s="5">
        <v>1998</v>
      </c>
      <c r="D24" s="12" t="s">
        <v>29</v>
      </c>
      <c r="E24" s="6">
        <v>110</v>
      </c>
      <c r="F24" s="7">
        <v>115</v>
      </c>
      <c r="G24" s="6">
        <v>-120</v>
      </c>
      <c r="H24" s="8">
        <f t="shared" si="8"/>
        <v>115</v>
      </c>
      <c r="I24" s="6">
        <v>130</v>
      </c>
      <c r="J24" s="7">
        <v>135</v>
      </c>
      <c r="K24" s="9">
        <v>-140</v>
      </c>
      <c r="L24" s="54">
        <f t="shared" si="9"/>
        <v>135</v>
      </c>
      <c r="M24" s="60">
        <f t="shared" si="10"/>
        <v>250</v>
      </c>
      <c r="N24" s="49">
        <v>30</v>
      </c>
      <c r="O24" s="28">
        <f t="shared" si="11"/>
        <v>346.2</v>
      </c>
      <c r="P24" s="75"/>
    </row>
    <row r="25" spans="1:16" s="10" customFormat="1" ht="13.5" customHeight="1" thickBot="1">
      <c r="A25" s="29">
        <v>101.9</v>
      </c>
      <c r="B25" s="4" t="s">
        <v>40</v>
      </c>
      <c r="C25" s="5">
        <v>1965</v>
      </c>
      <c r="D25" s="11" t="s">
        <v>29</v>
      </c>
      <c r="E25" s="6">
        <v>85</v>
      </c>
      <c r="F25" s="7">
        <v>-90</v>
      </c>
      <c r="G25" s="6">
        <v>90</v>
      </c>
      <c r="H25" s="8">
        <f t="shared" si="8"/>
        <v>90</v>
      </c>
      <c r="I25" s="6">
        <v>105</v>
      </c>
      <c r="J25" s="7">
        <v>110</v>
      </c>
      <c r="K25" s="9">
        <v>-115</v>
      </c>
      <c r="L25" s="54">
        <f t="shared" si="9"/>
        <v>110</v>
      </c>
      <c r="M25" s="60">
        <f t="shared" si="10"/>
        <v>200</v>
      </c>
      <c r="N25" s="49"/>
      <c r="O25" s="28">
        <f t="shared" si="11"/>
        <v>220.94</v>
      </c>
      <c r="P25" s="75"/>
    </row>
    <row r="26" spans="1:16" s="10" customFormat="1" ht="13.5" customHeight="1" thickBot="1">
      <c r="A26" s="30"/>
      <c r="B26" s="31"/>
      <c r="C26" s="32"/>
      <c r="D26" s="33"/>
      <c r="E26" s="34"/>
      <c r="F26" s="35"/>
      <c r="G26" s="34"/>
      <c r="H26" s="36"/>
      <c r="I26" s="34"/>
      <c r="J26" s="35"/>
      <c r="K26" s="34"/>
      <c r="L26" s="55"/>
      <c r="M26" s="61"/>
      <c r="N26" s="50"/>
      <c r="O26" s="37">
        <f>SUM(O20:O25)-MIN(O20:O25)</f>
        <v>1373.1307000000002</v>
      </c>
      <c r="P26" s="76"/>
    </row>
    <row r="27" spans="1:16" s="10" customFormat="1" ht="12.75" customHeight="1" thickBot="1">
      <c r="A27" s="21">
        <v>91.9</v>
      </c>
      <c r="B27" s="22" t="s">
        <v>41</v>
      </c>
      <c r="C27" s="23">
        <v>1968</v>
      </c>
      <c r="D27" s="24" t="s">
        <v>42</v>
      </c>
      <c r="E27" s="25">
        <v>85</v>
      </c>
      <c r="F27" s="26">
        <v>90</v>
      </c>
      <c r="G27" s="25">
        <v>-93</v>
      </c>
      <c r="H27" s="27">
        <f aca="true" t="shared" si="12" ref="H27:H32">IF(MAX(E27:G27)&lt;0,0,MAX(E27:G27))</f>
        <v>90</v>
      </c>
      <c r="I27" s="25">
        <v>105</v>
      </c>
      <c r="J27" s="26">
        <v>-110</v>
      </c>
      <c r="K27" s="25">
        <v>110</v>
      </c>
      <c r="L27" s="53">
        <f aca="true" t="shared" si="13" ref="L27:L32">IF(MAX(I27:K27)&lt;0,0,MAX(I27:K27))</f>
        <v>110</v>
      </c>
      <c r="M27" s="59">
        <f aca="true" t="shared" si="14" ref="M27:M32">SUM(H27,L27)</f>
        <v>200</v>
      </c>
      <c r="N27" s="48"/>
      <c r="O27" s="28">
        <f aca="true" t="shared" si="15" ref="O27:O32">IF(ISNUMBER(A27),(IF(174.393&lt;A27,M27,TRUNC(10^(0.794358141*((LOG((A27/174.393)/LOG(10))*(LOG((A27/174.393)/LOG(10)))))),4)*M27)),0)+N27</f>
        <v>230.39999999999998</v>
      </c>
      <c r="P27" s="74">
        <f>RANK(O33,($O$12,$O$19,$O$26,$O$33,$O$40,$O$47))</f>
        <v>5</v>
      </c>
    </row>
    <row r="28" spans="1:16" s="10" customFormat="1" ht="12.75" customHeight="1" thickBot="1">
      <c r="A28" s="29">
        <v>86.8</v>
      </c>
      <c r="B28" s="4" t="s">
        <v>43</v>
      </c>
      <c r="C28" s="5">
        <v>1977</v>
      </c>
      <c r="D28" s="11" t="s">
        <v>42</v>
      </c>
      <c r="E28" s="6">
        <v>97</v>
      </c>
      <c r="F28" s="7">
        <v>102</v>
      </c>
      <c r="G28" s="6">
        <v>-105</v>
      </c>
      <c r="H28" s="8">
        <f t="shared" si="12"/>
        <v>102</v>
      </c>
      <c r="I28" s="6">
        <v>115</v>
      </c>
      <c r="J28" s="7">
        <v>120</v>
      </c>
      <c r="K28" s="9">
        <v>-122</v>
      </c>
      <c r="L28" s="54">
        <f t="shared" si="13"/>
        <v>120</v>
      </c>
      <c r="M28" s="60">
        <f t="shared" si="14"/>
        <v>222</v>
      </c>
      <c r="N28" s="49"/>
      <c r="O28" s="28">
        <f t="shared" si="15"/>
        <v>262.58160000000004</v>
      </c>
      <c r="P28" s="75"/>
    </row>
    <row r="29" spans="1:16" s="10" customFormat="1" ht="12.75" customHeight="1" thickBot="1">
      <c r="A29" s="29">
        <v>89.3</v>
      </c>
      <c r="B29" s="4" t="s">
        <v>44</v>
      </c>
      <c r="C29" s="5">
        <v>1975</v>
      </c>
      <c r="D29" s="12" t="s">
        <v>42</v>
      </c>
      <c r="E29" s="6">
        <v>79</v>
      </c>
      <c r="F29" s="7">
        <v>87</v>
      </c>
      <c r="G29" s="6">
        <v>93</v>
      </c>
      <c r="H29" s="8">
        <f t="shared" si="12"/>
        <v>93</v>
      </c>
      <c r="I29" s="6">
        <v>101</v>
      </c>
      <c r="J29" s="7">
        <v>110</v>
      </c>
      <c r="K29" s="9">
        <v>115</v>
      </c>
      <c r="L29" s="54">
        <f t="shared" si="13"/>
        <v>115</v>
      </c>
      <c r="M29" s="60">
        <f t="shared" si="14"/>
        <v>208</v>
      </c>
      <c r="N29" s="49"/>
      <c r="O29" s="28">
        <f t="shared" si="15"/>
        <v>242.7568</v>
      </c>
      <c r="P29" s="75"/>
    </row>
    <row r="30" spans="1:16" s="10" customFormat="1" ht="12.75" customHeight="1" thickBot="1">
      <c r="A30" s="29">
        <v>57.4</v>
      </c>
      <c r="B30" s="4" t="s">
        <v>45</v>
      </c>
      <c r="C30" s="5">
        <v>1973</v>
      </c>
      <c r="D30" s="11" t="s">
        <v>42</v>
      </c>
      <c r="E30" s="6">
        <v>57</v>
      </c>
      <c r="F30" s="7">
        <v>60</v>
      </c>
      <c r="G30" s="6">
        <v>63</v>
      </c>
      <c r="H30" s="8">
        <f t="shared" si="12"/>
        <v>63</v>
      </c>
      <c r="I30" s="6">
        <v>70</v>
      </c>
      <c r="J30" s="7">
        <v>75</v>
      </c>
      <c r="K30" s="6">
        <v>-80</v>
      </c>
      <c r="L30" s="54">
        <f t="shared" si="13"/>
        <v>75</v>
      </c>
      <c r="M30" s="60">
        <f t="shared" si="14"/>
        <v>138</v>
      </c>
      <c r="N30" s="49"/>
      <c r="O30" s="28">
        <f t="shared" si="15"/>
        <v>211.2918</v>
      </c>
      <c r="P30" s="75"/>
    </row>
    <row r="31" spans="1:16" s="10" customFormat="1" ht="12.75" customHeight="1" thickBot="1">
      <c r="A31" s="29">
        <v>79.8</v>
      </c>
      <c r="B31" s="4" t="s">
        <v>46</v>
      </c>
      <c r="C31" s="5">
        <v>1990</v>
      </c>
      <c r="D31" s="12" t="s">
        <v>42</v>
      </c>
      <c r="E31" s="6">
        <v>65</v>
      </c>
      <c r="F31" s="7">
        <v>70</v>
      </c>
      <c r="G31" s="6">
        <v>73</v>
      </c>
      <c r="H31" s="8">
        <f t="shared" si="12"/>
        <v>73</v>
      </c>
      <c r="I31" s="6">
        <v>-86</v>
      </c>
      <c r="J31" s="7">
        <v>86</v>
      </c>
      <c r="K31" s="9">
        <v>90</v>
      </c>
      <c r="L31" s="54">
        <f t="shared" si="13"/>
        <v>90</v>
      </c>
      <c r="M31" s="60">
        <f t="shared" si="14"/>
        <v>163</v>
      </c>
      <c r="N31" s="49"/>
      <c r="O31" s="28">
        <f t="shared" si="15"/>
        <v>201.25609999999998</v>
      </c>
      <c r="P31" s="75"/>
    </row>
    <row r="32" spans="1:16" s="10" customFormat="1" ht="13.5" customHeight="1" thickBot="1">
      <c r="A32" s="29">
        <v>80.5</v>
      </c>
      <c r="B32" s="4" t="s">
        <v>47</v>
      </c>
      <c r="C32" s="5">
        <v>1977</v>
      </c>
      <c r="D32" s="11" t="s">
        <v>42</v>
      </c>
      <c r="E32" s="6">
        <v>88</v>
      </c>
      <c r="F32" s="7">
        <v>93</v>
      </c>
      <c r="G32" s="6">
        <v>-96</v>
      </c>
      <c r="H32" s="8">
        <f t="shared" si="12"/>
        <v>93</v>
      </c>
      <c r="I32" s="6">
        <v>105</v>
      </c>
      <c r="J32" s="7">
        <v>110</v>
      </c>
      <c r="K32" s="9">
        <v>-113</v>
      </c>
      <c r="L32" s="54">
        <f t="shared" si="13"/>
        <v>110</v>
      </c>
      <c r="M32" s="60">
        <f t="shared" si="14"/>
        <v>203</v>
      </c>
      <c r="N32" s="49"/>
      <c r="O32" s="28">
        <f t="shared" si="15"/>
        <v>249.46670000000003</v>
      </c>
      <c r="P32" s="75"/>
    </row>
    <row r="33" spans="1:16" ht="13.5" customHeight="1" thickBot="1">
      <c r="A33" s="39"/>
      <c r="B33" s="40"/>
      <c r="C33" s="41"/>
      <c r="D33" s="42"/>
      <c r="E33" s="43"/>
      <c r="F33" s="44"/>
      <c r="G33" s="43"/>
      <c r="H33" s="45"/>
      <c r="I33" s="43"/>
      <c r="J33" s="44"/>
      <c r="K33" s="43"/>
      <c r="L33" s="56"/>
      <c r="M33" s="62"/>
      <c r="N33" s="51"/>
      <c r="O33" s="46">
        <f>SUM(O27:O32)-MIN(O27:O32)</f>
        <v>1196.4968999999999</v>
      </c>
      <c r="P33" s="76"/>
    </row>
    <row r="34" spans="1:16" ht="12.75" customHeight="1" thickBot="1">
      <c r="A34" s="21">
        <v>111.6</v>
      </c>
      <c r="B34" s="22" t="s">
        <v>48</v>
      </c>
      <c r="C34" s="23">
        <v>1978</v>
      </c>
      <c r="D34" s="24" t="s">
        <v>49</v>
      </c>
      <c r="E34" s="25">
        <v>100</v>
      </c>
      <c r="F34" s="26">
        <v>105</v>
      </c>
      <c r="G34" s="25">
        <v>110</v>
      </c>
      <c r="H34" s="27">
        <f aca="true" t="shared" si="16" ref="H34:H39">IF(MAX(E34:G34)&lt;0,0,MAX(E34:G34))</f>
        <v>110</v>
      </c>
      <c r="I34" s="25">
        <v>120</v>
      </c>
      <c r="J34" s="26">
        <v>125</v>
      </c>
      <c r="K34" s="25">
        <v>-130</v>
      </c>
      <c r="L34" s="53">
        <f aca="true" t="shared" si="17" ref="L34:L39">IF(MAX(I34:K34)&lt;0,0,MAX(I34:K34))</f>
        <v>125</v>
      </c>
      <c r="M34" s="59">
        <f aca="true" t="shared" si="18" ref="M34:M39">SUM(H34,L34)</f>
        <v>235</v>
      </c>
      <c r="N34" s="48"/>
      <c r="O34" s="28">
        <f aca="true" t="shared" si="19" ref="O34:O39">IF(ISNUMBER(A34),(IF(174.393&lt;A34,M34,TRUNC(10^(0.794358141*((LOG((A34/174.393)/LOG(10))*(LOG((A34/174.393)/LOG(10)))))),4)*M34)),0)+N34</f>
        <v>251.7085</v>
      </c>
      <c r="P34" s="74">
        <f>RANK(O40,($O$12,$O$19,$O$26,$O$33,$O$40,$O$47))</f>
        <v>6</v>
      </c>
    </row>
    <row r="35" spans="1:16" ht="12.75" customHeight="1" thickBot="1">
      <c r="A35" s="29">
        <v>102.8</v>
      </c>
      <c r="B35" s="4" t="s">
        <v>50</v>
      </c>
      <c r="C35" s="5">
        <v>1962</v>
      </c>
      <c r="D35" s="11" t="s">
        <v>49</v>
      </c>
      <c r="E35" s="6">
        <v>55</v>
      </c>
      <c r="F35" s="7" t="s">
        <v>62</v>
      </c>
      <c r="G35" s="6" t="s">
        <v>62</v>
      </c>
      <c r="H35" s="8">
        <f t="shared" si="16"/>
        <v>55</v>
      </c>
      <c r="I35" s="6">
        <v>75</v>
      </c>
      <c r="J35" s="7" t="s">
        <v>62</v>
      </c>
      <c r="K35" s="9" t="s">
        <v>62</v>
      </c>
      <c r="L35" s="54">
        <f t="shared" si="17"/>
        <v>75</v>
      </c>
      <c r="M35" s="60">
        <f t="shared" si="18"/>
        <v>130</v>
      </c>
      <c r="N35" s="49"/>
      <c r="O35" s="28">
        <f t="shared" si="19"/>
        <v>143.143</v>
      </c>
      <c r="P35" s="75"/>
    </row>
    <row r="36" spans="1:16" ht="12.75" customHeight="1" thickBot="1">
      <c r="A36" s="29">
        <v>101.1</v>
      </c>
      <c r="B36" s="4" t="s">
        <v>51</v>
      </c>
      <c r="C36" s="5">
        <v>1975</v>
      </c>
      <c r="D36" s="12" t="s">
        <v>49</v>
      </c>
      <c r="E36" s="6">
        <v>70</v>
      </c>
      <c r="F36" s="7">
        <v>75</v>
      </c>
      <c r="G36" s="6">
        <v>-80</v>
      </c>
      <c r="H36" s="8">
        <f t="shared" si="16"/>
        <v>75</v>
      </c>
      <c r="I36" s="6">
        <v>90</v>
      </c>
      <c r="J36" s="7">
        <v>95</v>
      </c>
      <c r="K36" s="9">
        <v>-100</v>
      </c>
      <c r="L36" s="54">
        <f t="shared" si="17"/>
        <v>95</v>
      </c>
      <c r="M36" s="60">
        <f t="shared" si="18"/>
        <v>170</v>
      </c>
      <c r="N36" s="49"/>
      <c r="O36" s="28">
        <f t="shared" si="19"/>
        <v>188.34300000000002</v>
      </c>
      <c r="P36" s="75"/>
    </row>
    <row r="37" spans="1:16" ht="12.75" customHeight="1" thickBot="1">
      <c r="A37" s="29">
        <v>90</v>
      </c>
      <c r="B37" s="4" t="s">
        <v>52</v>
      </c>
      <c r="C37" s="5">
        <v>1953</v>
      </c>
      <c r="D37" s="11" t="s">
        <v>49</v>
      </c>
      <c r="E37" s="6">
        <v>65</v>
      </c>
      <c r="F37" s="7">
        <v>-70</v>
      </c>
      <c r="G37" s="6">
        <v>-70</v>
      </c>
      <c r="H37" s="8">
        <f t="shared" si="16"/>
        <v>65</v>
      </c>
      <c r="I37" s="6">
        <v>85</v>
      </c>
      <c r="J37" s="7">
        <v>90</v>
      </c>
      <c r="K37" s="6">
        <v>93</v>
      </c>
      <c r="L37" s="54">
        <f t="shared" si="17"/>
        <v>93</v>
      </c>
      <c r="M37" s="60">
        <f t="shared" si="18"/>
        <v>158</v>
      </c>
      <c r="N37" s="49"/>
      <c r="O37" s="28">
        <f t="shared" si="19"/>
        <v>183.7382</v>
      </c>
      <c r="P37" s="75"/>
    </row>
    <row r="38" spans="1:16" ht="12.75" customHeight="1" thickBot="1">
      <c r="A38" s="29">
        <v>81.3</v>
      </c>
      <c r="B38" s="4" t="s">
        <v>53</v>
      </c>
      <c r="C38" s="5">
        <v>1983</v>
      </c>
      <c r="D38" s="12" t="s">
        <v>49</v>
      </c>
      <c r="E38" s="6">
        <v>100</v>
      </c>
      <c r="F38" s="7">
        <v>110</v>
      </c>
      <c r="G38" s="6">
        <v>-115</v>
      </c>
      <c r="H38" s="8">
        <f t="shared" si="16"/>
        <v>110</v>
      </c>
      <c r="I38" s="6">
        <v>120</v>
      </c>
      <c r="J38" s="7">
        <v>130</v>
      </c>
      <c r="K38" s="9"/>
      <c r="L38" s="54">
        <f t="shared" si="17"/>
        <v>130</v>
      </c>
      <c r="M38" s="60">
        <f t="shared" si="18"/>
        <v>240</v>
      </c>
      <c r="N38" s="49"/>
      <c r="O38" s="28">
        <f t="shared" si="19"/>
        <v>293.4</v>
      </c>
      <c r="P38" s="75"/>
    </row>
    <row r="39" spans="1:16" ht="13.5" customHeight="1" thickBot="1">
      <c r="A39" s="29">
        <v>79.5</v>
      </c>
      <c r="B39" s="4" t="s">
        <v>54</v>
      </c>
      <c r="C39" s="5">
        <v>1999</v>
      </c>
      <c r="D39" s="11" t="s">
        <v>49</v>
      </c>
      <c r="E39" s="6">
        <v>-70</v>
      </c>
      <c r="F39" s="7">
        <v>70</v>
      </c>
      <c r="G39" s="6">
        <v>76</v>
      </c>
      <c r="H39" s="8">
        <f t="shared" si="16"/>
        <v>76</v>
      </c>
      <c r="I39" s="6">
        <v>-90</v>
      </c>
      <c r="J39" s="7">
        <v>-90</v>
      </c>
      <c r="K39" s="9">
        <v>-90</v>
      </c>
      <c r="L39" s="54">
        <f t="shared" si="17"/>
        <v>0</v>
      </c>
      <c r="M39" s="60">
        <f t="shared" si="18"/>
        <v>76</v>
      </c>
      <c r="N39" s="49">
        <v>30</v>
      </c>
      <c r="O39" s="28">
        <f t="shared" si="19"/>
        <v>124.02720000000001</v>
      </c>
      <c r="P39" s="75"/>
    </row>
    <row r="40" spans="1:16" ht="13.5" customHeight="1" thickBot="1">
      <c r="A40" s="39"/>
      <c r="B40" s="40"/>
      <c r="C40" s="41"/>
      <c r="D40" s="42"/>
      <c r="E40" s="43"/>
      <c r="F40" s="44"/>
      <c r="G40" s="43"/>
      <c r="H40" s="45"/>
      <c r="I40" s="43"/>
      <c r="J40" s="44"/>
      <c r="K40" s="43"/>
      <c r="L40" s="56"/>
      <c r="M40" s="62"/>
      <c r="N40" s="51"/>
      <c r="O40" s="46">
        <f>SUM(O34:O39)-MIN(O34:O39)</f>
        <v>1060.3327</v>
      </c>
      <c r="P40" s="76"/>
    </row>
    <row r="41" spans="1:16" ht="12.75" customHeight="1" thickBot="1">
      <c r="A41" s="21">
        <v>84.9</v>
      </c>
      <c r="B41" s="22" t="s">
        <v>55</v>
      </c>
      <c r="C41" s="23">
        <v>1964</v>
      </c>
      <c r="D41" s="24" t="s">
        <v>56</v>
      </c>
      <c r="E41" s="25">
        <v>110</v>
      </c>
      <c r="F41" s="26">
        <v>117</v>
      </c>
      <c r="G41" s="25">
        <v>-121</v>
      </c>
      <c r="H41" s="27">
        <f aca="true" t="shared" si="20" ref="H41:H46">IF(MAX(E41:G41)&lt;0,0,MAX(E41:G41))</f>
        <v>117</v>
      </c>
      <c r="I41" s="25">
        <v>120</v>
      </c>
      <c r="J41" s="26">
        <v>-125</v>
      </c>
      <c r="K41" s="25" t="s">
        <v>62</v>
      </c>
      <c r="L41" s="53">
        <f aca="true" t="shared" si="21" ref="L41:L46">IF(MAX(I41:K41)&lt;0,0,MAX(I41:K41))</f>
        <v>120</v>
      </c>
      <c r="M41" s="59">
        <f aca="true" t="shared" si="22" ref="M41:M46">SUM(H41,L41)</f>
        <v>237</v>
      </c>
      <c r="N41" s="48"/>
      <c r="O41" s="28">
        <f aca="true" t="shared" si="23" ref="O41:O46">IF(ISNUMBER(A41),(IF(174.393&lt;A41,M41,TRUNC(10^(0.794358141*((LOG((A41/174.393)/LOG(10))*(LOG((A41/174.393)/LOG(10)))))),4)*M41)),0)+N41</f>
        <v>283.3809</v>
      </c>
      <c r="P41" s="74">
        <f>RANK(O47,($O$12,$O$19,$O$26,$O$33,$O$40,$O$47))</f>
        <v>1</v>
      </c>
    </row>
    <row r="42" spans="1:16" ht="12.75" customHeight="1" thickBot="1">
      <c r="A42" s="29">
        <v>122.7</v>
      </c>
      <c r="B42" s="4" t="s">
        <v>57</v>
      </c>
      <c r="C42" s="5">
        <v>1973</v>
      </c>
      <c r="D42" s="11" t="s">
        <v>56</v>
      </c>
      <c r="E42" s="6">
        <v>115</v>
      </c>
      <c r="F42" s="7">
        <v>120</v>
      </c>
      <c r="G42" s="6">
        <v>125</v>
      </c>
      <c r="H42" s="8">
        <f t="shared" si="20"/>
        <v>125</v>
      </c>
      <c r="I42" s="6">
        <v>140</v>
      </c>
      <c r="J42" s="7">
        <v>150</v>
      </c>
      <c r="K42" s="9">
        <v>160</v>
      </c>
      <c r="L42" s="54">
        <f t="shared" si="21"/>
        <v>160</v>
      </c>
      <c r="M42" s="60">
        <f t="shared" si="22"/>
        <v>285</v>
      </c>
      <c r="N42" s="49"/>
      <c r="O42" s="28">
        <f t="shared" si="23"/>
        <v>297.39750000000004</v>
      </c>
      <c r="P42" s="75"/>
    </row>
    <row r="43" spans="1:16" ht="12.75" customHeight="1" thickBot="1">
      <c r="A43" s="29">
        <v>94.7</v>
      </c>
      <c r="B43" s="4" t="s">
        <v>58</v>
      </c>
      <c r="C43" s="5">
        <v>1969</v>
      </c>
      <c r="D43" s="12" t="s">
        <v>56</v>
      </c>
      <c r="E43" s="6">
        <v>85</v>
      </c>
      <c r="F43" s="7">
        <v>-90</v>
      </c>
      <c r="G43" s="6">
        <v>90</v>
      </c>
      <c r="H43" s="8">
        <f t="shared" si="20"/>
        <v>90</v>
      </c>
      <c r="I43" s="6">
        <v>100</v>
      </c>
      <c r="J43" s="7">
        <v>110</v>
      </c>
      <c r="K43" s="9">
        <v>-115</v>
      </c>
      <c r="L43" s="54">
        <f t="shared" si="21"/>
        <v>110</v>
      </c>
      <c r="M43" s="60">
        <f t="shared" si="22"/>
        <v>200</v>
      </c>
      <c r="N43" s="49"/>
      <c r="O43" s="28">
        <f t="shared" si="23"/>
        <v>227.44</v>
      </c>
      <c r="P43" s="75"/>
    </row>
    <row r="44" spans="1:16" ht="12.75" customHeight="1" thickBot="1">
      <c r="A44" s="29">
        <v>79.3</v>
      </c>
      <c r="B44" s="4" t="s">
        <v>59</v>
      </c>
      <c r="C44" s="5">
        <v>1994</v>
      </c>
      <c r="D44" s="11" t="s">
        <v>56</v>
      </c>
      <c r="E44" s="6">
        <v>90</v>
      </c>
      <c r="F44" s="7">
        <v>-95</v>
      </c>
      <c r="G44" s="6">
        <v>95</v>
      </c>
      <c r="H44" s="8">
        <f t="shared" si="20"/>
        <v>95</v>
      </c>
      <c r="I44" s="6">
        <v>125</v>
      </c>
      <c r="J44" s="7">
        <v>135</v>
      </c>
      <c r="K44" s="6">
        <v>-140</v>
      </c>
      <c r="L44" s="54">
        <f t="shared" si="21"/>
        <v>135</v>
      </c>
      <c r="M44" s="60">
        <f t="shared" si="22"/>
        <v>230</v>
      </c>
      <c r="N44" s="49">
        <v>20</v>
      </c>
      <c r="O44" s="28">
        <f t="shared" si="23"/>
        <v>304.947</v>
      </c>
      <c r="P44" s="75"/>
    </row>
    <row r="45" spans="1:16" ht="12.75" customHeight="1" thickBot="1">
      <c r="A45" s="29">
        <v>80.4</v>
      </c>
      <c r="B45" s="4" t="s">
        <v>60</v>
      </c>
      <c r="C45" s="5">
        <v>1992</v>
      </c>
      <c r="D45" s="12" t="s">
        <v>56</v>
      </c>
      <c r="E45" s="6">
        <v>90</v>
      </c>
      <c r="F45" s="7">
        <v>-95</v>
      </c>
      <c r="G45" s="6">
        <v>95</v>
      </c>
      <c r="H45" s="8">
        <f t="shared" si="20"/>
        <v>95</v>
      </c>
      <c r="I45" s="6">
        <v>115</v>
      </c>
      <c r="J45" s="7">
        <v>-120</v>
      </c>
      <c r="K45" s="9">
        <v>120</v>
      </c>
      <c r="L45" s="54">
        <f t="shared" si="21"/>
        <v>120</v>
      </c>
      <c r="M45" s="60">
        <f t="shared" si="22"/>
        <v>215</v>
      </c>
      <c r="N45" s="49"/>
      <c r="O45" s="28">
        <f t="shared" si="23"/>
        <v>264.3855</v>
      </c>
      <c r="P45" s="75"/>
    </row>
    <row r="46" spans="1:16" ht="13.5" customHeight="1" thickBot="1">
      <c r="A46" s="29">
        <v>82.7</v>
      </c>
      <c r="B46" s="4" t="s">
        <v>61</v>
      </c>
      <c r="C46" s="5">
        <v>1991</v>
      </c>
      <c r="D46" s="11" t="s">
        <v>56</v>
      </c>
      <c r="E46" s="6">
        <v>80</v>
      </c>
      <c r="F46" s="7">
        <v>85</v>
      </c>
      <c r="G46" s="6">
        <v>-89</v>
      </c>
      <c r="H46" s="8">
        <f t="shared" si="20"/>
        <v>85</v>
      </c>
      <c r="I46" s="6">
        <v>110</v>
      </c>
      <c r="J46" s="7">
        <v>115</v>
      </c>
      <c r="K46" s="9">
        <v>-118</v>
      </c>
      <c r="L46" s="54">
        <f t="shared" si="21"/>
        <v>115</v>
      </c>
      <c r="M46" s="60">
        <f t="shared" si="22"/>
        <v>200</v>
      </c>
      <c r="N46" s="49"/>
      <c r="O46" s="28">
        <f t="shared" si="23"/>
        <v>242.34</v>
      </c>
      <c r="P46" s="75"/>
    </row>
    <row r="47" spans="1:16" ht="13.5" customHeight="1" thickBot="1">
      <c r="A47" s="39"/>
      <c r="B47" s="40"/>
      <c r="C47" s="41"/>
      <c r="D47" s="42"/>
      <c r="E47" s="43"/>
      <c r="F47" s="44"/>
      <c r="G47" s="43"/>
      <c r="H47" s="45"/>
      <c r="I47" s="43"/>
      <c r="J47" s="44"/>
      <c r="K47" s="43"/>
      <c r="L47" s="56"/>
      <c r="M47" s="62"/>
      <c r="N47" s="51"/>
      <c r="O47" s="46">
        <f>SUM(O41:O46)-MIN(O41:O46)</f>
        <v>1392.4508999999996</v>
      </c>
      <c r="P47" s="76"/>
    </row>
    <row r="49" spans="1:5" ht="12.75">
      <c r="A49" s="2"/>
      <c r="B49" t="s">
        <v>14</v>
      </c>
      <c r="E49">
        <v>1994</v>
      </c>
    </row>
    <row r="50" spans="1:5" ht="12.75">
      <c r="A50" s="3"/>
      <c r="B50" t="s">
        <v>15</v>
      </c>
      <c r="E50">
        <v>1997</v>
      </c>
    </row>
    <row r="52" spans="1:15" ht="12.75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</row>
  </sheetData>
  <sheetProtection/>
  <mergeCells count="11">
    <mergeCell ref="P6:P12"/>
    <mergeCell ref="P13:P19"/>
    <mergeCell ref="A1:O1"/>
    <mergeCell ref="A2:B2"/>
    <mergeCell ref="L2:O2"/>
    <mergeCell ref="C2:K2"/>
    <mergeCell ref="A52:O52"/>
    <mergeCell ref="P20:P26"/>
    <mergeCell ref="P27:P33"/>
    <mergeCell ref="P34:P40"/>
    <mergeCell ref="P41:P47"/>
  </mergeCells>
  <conditionalFormatting sqref="E6:G47 I6:K47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 horizontalCentered="1"/>
  <pageMargins left="0.5905511811023623" right="0.5905511811023623" top="0.5905511811023623" bottom="0.5905511811023623" header="0" footer="0"/>
  <pageSetup fitToHeight="1" fitToWidth="1" orientation="portrait" paperSize="9" scale="73" r:id="rId1"/>
  <ignoredErrors>
    <ignoredError sqref="O12 O19 O26 O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Kuba</dc:creator>
  <cp:keywords/>
  <dc:description/>
  <cp:lastModifiedBy>František Chalabala</cp:lastModifiedBy>
  <cp:lastPrinted>2010-10-07T17:35:50Z</cp:lastPrinted>
  <dcterms:modified xsi:type="dcterms:W3CDTF">2014-11-03T19:57:46Z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everlance.DocumentTagging.ClassificationMark.P00">
    <vt:lpwstr>&lt;ClassificationMark xmlns:xsi="http://www.w3.org/2001/XMLSchema-instance" xmlns:xsd="http://www.w3.org/2001/XMLSchema" margin="NaN" class="C2" owner="Kuba" position="TopRight" marginX="0" marginY="0" classifiedOn="2014-11-01T12:06:07.0711199+01:00" s</vt:lpwstr>
  </property>
  <property fmtid="{D5CDD505-2E9C-101B-9397-08002B2CF9AE}" pid="3" name="Cleverlance.DocumentTagging.ClassificationMark.P01">
    <vt:lpwstr>howPrintedBy="true" showPrintDate="true" language="cs" ApplicationVersion="Microsoft Excel, 14.0" addinVersion="5.2.2.2" template="Black"&gt;&lt;history bulk="false" class="PP - Internal use only / Pouze pro interní účely" code="C2" user="SABME\MS51CZPL" d</vt:lpwstr>
  </property>
  <property fmtid="{D5CDD505-2E9C-101B-9397-08002B2CF9AE}" pid="4" name="Cleverlance.DocumentTagging.ClassificationMark.P02">
    <vt:lpwstr>ate="2014-11-01T12:06:18.4903399+01:00" note="" /&gt;&lt;recipients /&gt;&lt;documentOwners /&gt;&lt;/ClassificationMark&gt;</vt:lpwstr>
  </property>
  <property fmtid="{D5CDD505-2E9C-101B-9397-08002B2CF9AE}" pid="5" name="Cleverlance.DocumentTagging.ClassificationMark">
    <vt:lpwstr>￼PARTS:3</vt:lpwstr>
  </property>
  <property fmtid="{D5CDD505-2E9C-101B-9397-08002B2CF9AE}" pid="6" name="DocumentClasification">
    <vt:lpwstr>PP - Internal use only / Pouze pro interní účely</vt:lpwstr>
  </property>
</Properties>
</file>