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510" windowHeight="8145"/>
  </bookViews>
  <sheets>
    <sheet name="II. liga mužů" sheetId="1" r:id="rId1"/>
    <sheet name="Sestava kompatibility" sheetId="2" r:id="rId2"/>
  </sheets>
  <definedNames>
    <definedName name="_xlnm._FilterDatabase" localSheetId="0" hidden="1">'II. liga mužů'!$A$1:$N$50</definedName>
  </definedNames>
  <calcPr calcId="125725"/>
</workbook>
</file>

<file path=xl/calcChain.xml><?xml version="1.0" encoding="utf-8"?>
<calcChain xmlns="http://schemas.openxmlformats.org/spreadsheetml/2006/main">
  <c r="K10" i="1"/>
  <c r="K51"/>
  <c r="G51"/>
  <c r="G35"/>
  <c r="G29"/>
  <c r="K25"/>
  <c r="K26"/>
  <c r="G25"/>
  <c r="L25" s="1"/>
  <c r="M25" s="1"/>
  <c r="G26"/>
  <c r="G10"/>
  <c r="K18"/>
  <c r="K44"/>
  <c r="G7"/>
  <c r="K7"/>
  <c r="G8"/>
  <c r="K8"/>
  <c r="G9"/>
  <c r="K9"/>
  <c r="G11"/>
  <c r="K11"/>
  <c r="G12"/>
  <c r="K12"/>
  <c r="G14"/>
  <c r="K14"/>
  <c r="G15"/>
  <c r="K15"/>
  <c r="G16"/>
  <c r="K16"/>
  <c r="G17"/>
  <c r="K17"/>
  <c r="G18"/>
  <c r="G19"/>
  <c r="K19"/>
  <c r="G21"/>
  <c r="K21"/>
  <c r="G22"/>
  <c r="K22"/>
  <c r="G23"/>
  <c r="K23"/>
  <c r="G24"/>
  <c r="K24"/>
  <c r="G28"/>
  <c r="K28"/>
  <c r="K29"/>
  <c r="G30"/>
  <c r="K30"/>
  <c r="G31"/>
  <c r="K31"/>
  <c r="G32"/>
  <c r="K32"/>
  <c r="G33"/>
  <c r="K33"/>
  <c r="K35"/>
  <c r="G36"/>
  <c r="K36"/>
  <c r="G37"/>
  <c r="K37"/>
  <c r="G38"/>
  <c r="K38"/>
  <c r="G39"/>
  <c r="K39"/>
  <c r="G40"/>
  <c r="K40"/>
  <c r="G42"/>
  <c r="K42"/>
  <c r="G43"/>
  <c r="K43"/>
  <c r="G44"/>
  <c r="G45"/>
  <c r="K45"/>
  <c r="G46"/>
  <c r="K46"/>
  <c r="G47"/>
  <c r="K47"/>
  <c r="L26"/>
  <c r="M26" s="1"/>
  <c r="L46" l="1"/>
  <c r="M46" s="1"/>
  <c r="L8"/>
  <c r="M8" s="1"/>
  <c r="L38"/>
  <c r="M38" s="1"/>
  <c r="L44"/>
  <c r="M44" s="1"/>
  <c r="L22"/>
  <c r="M22" s="1"/>
  <c r="L23"/>
  <c r="M23" s="1"/>
  <c r="L37"/>
  <c r="M37" s="1"/>
  <c r="L39"/>
  <c r="M39" s="1"/>
  <c r="L33"/>
  <c r="M33" s="1"/>
  <c r="L15"/>
  <c r="M15" s="1"/>
  <c r="L14"/>
  <c r="M14" s="1"/>
  <c r="L35"/>
  <c r="M35" s="1"/>
  <c r="L21"/>
  <c r="M21" s="1"/>
  <c r="N20" s="1"/>
  <c r="L29"/>
  <c r="M29" s="1"/>
  <c r="L30"/>
  <c r="M30" s="1"/>
  <c r="L17"/>
  <c r="M17" s="1"/>
  <c r="L18"/>
  <c r="M18" s="1"/>
  <c r="L12"/>
  <c r="M12" s="1"/>
  <c r="L11"/>
  <c r="M11" s="1"/>
  <c r="L47"/>
  <c r="M47" s="1"/>
  <c r="L45"/>
  <c r="M45" s="1"/>
  <c r="L24"/>
  <c r="M24" s="1"/>
  <c r="L19"/>
  <c r="M19" s="1"/>
  <c r="L16"/>
  <c r="M16" s="1"/>
  <c r="L10"/>
  <c r="M10" s="1"/>
  <c r="L9"/>
  <c r="M9" s="1"/>
  <c r="L40"/>
  <c r="M40" s="1"/>
  <c r="L32"/>
  <c r="M32" s="1"/>
  <c r="L31"/>
  <c r="M31" s="1"/>
  <c r="L51"/>
  <c r="M51" s="1"/>
  <c r="L43"/>
  <c r="M43" s="1"/>
  <c r="L42"/>
  <c r="M42" s="1"/>
  <c r="L7"/>
  <c r="M7" s="1"/>
  <c r="N6" s="1"/>
  <c r="L36"/>
  <c r="M36" s="1"/>
  <c r="L28"/>
  <c r="M28" s="1"/>
  <c r="N27" s="1"/>
  <c r="N13" l="1"/>
  <c r="N41"/>
  <c r="O13" s="1"/>
  <c r="N14" s="1"/>
  <c r="N34"/>
  <c r="O20"/>
  <c r="N21" s="1"/>
  <c r="O27" l="1"/>
  <c r="N28" s="1"/>
  <c r="O41"/>
  <c r="N42" s="1"/>
  <c r="O34"/>
  <c r="N35" s="1"/>
  <c r="O6"/>
  <c r="N7" s="1"/>
</calcChain>
</file>

<file path=xl/sharedStrings.xml><?xml version="1.0" encoding="utf-8"?>
<sst xmlns="http://schemas.openxmlformats.org/spreadsheetml/2006/main" count="74" uniqueCount="70">
  <si>
    <t>Český svaz vzpírání</t>
  </si>
  <si>
    <t>Trh</t>
  </si>
  <si>
    <t>Nadhoz</t>
  </si>
  <si>
    <t>Hm.</t>
  </si>
  <si>
    <t>Roč.</t>
  </si>
  <si>
    <t>I</t>
  </si>
  <si>
    <t>II</t>
  </si>
  <si>
    <t>III</t>
  </si>
  <si>
    <t>Nad.</t>
  </si>
  <si>
    <t>Dvoj.</t>
  </si>
  <si>
    <t>Sinclair</t>
  </si>
  <si>
    <t>Celkem</t>
  </si>
  <si>
    <t>Vrchní rozhodčí:</t>
  </si>
  <si>
    <t>Rozhodčí:</t>
  </si>
  <si>
    <t>Sestava kompatibility pro 2. kolo II. ligy 2014-Holešov 31.5.2014.xls</t>
  </si>
  <si>
    <t>Spustit: 31.5.2014 15:55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</si>
  <si>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</si>
  <si>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</si>
  <si>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</si>
  <si>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</si>
  <si>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</si>
  <si>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</si>
  <si>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TJ Nový Hrozenkov</t>
  </si>
  <si>
    <t>TJ Sokol Jižní svahy Zlín-5</t>
  </si>
  <si>
    <t>ASK T. Kopřivnice</t>
  </si>
  <si>
    <t>TJ TŽ Třinec</t>
  </si>
  <si>
    <t>Kaláčová</t>
  </si>
  <si>
    <t xml:space="preserve">       2. kolo II. Ligy mužů sk. -B-</t>
  </si>
  <si>
    <t>Rýc Albert/ ZLÍN</t>
  </si>
  <si>
    <t>Příjmení/Jméno</t>
  </si>
  <si>
    <t>Mimo soutěž:</t>
  </si>
  <si>
    <t>Macháč Miroslav</t>
  </si>
  <si>
    <t>Driják Ondřej</t>
  </si>
  <si>
    <t>Štancl Lubomír</t>
  </si>
  <si>
    <t>Brhel Pavel</t>
  </si>
  <si>
    <t>Třetina David</t>
  </si>
  <si>
    <t>Mikula Ondřej</t>
  </si>
  <si>
    <t>Bohun Lukáš</t>
  </si>
  <si>
    <t>Jochymek Luboš</t>
  </si>
  <si>
    <t>Gorzolka Jan</t>
  </si>
  <si>
    <t>Brzokoupil Vladimír</t>
  </si>
  <si>
    <t>Velkov Michal</t>
  </si>
  <si>
    <t>Tran Bao</t>
  </si>
  <si>
    <t>Nguen Ondra</t>
  </si>
  <si>
    <t>Kadlec Aleš</t>
  </si>
  <si>
    <t>Vavřík Marek</t>
  </si>
  <si>
    <t>Mičulek Martin</t>
  </si>
  <si>
    <t>Enčev Radek</t>
  </si>
  <si>
    <t>Merkl Martin</t>
  </si>
  <si>
    <t>Valent Pavel</t>
  </si>
  <si>
    <t>Slabý Petr</t>
  </si>
  <si>
    <t>Salaj Michal</t>
  </si>
  <si>
    <t>Paška Vojtěch</t>
  </si>
  <si>
    <t>Koňařík Jakub</t>
  </si>
  <si>
    <t>Tataruch Tomáš</t>
  </si>
  <si>
    <t>Wolner Luděk</t>
  </si>
  <si>
    <t>Pavlosek Radek</t>
  </si>
  <si>
    <t>Gorný Jakub</t>
  </si>
  <si>
    <t>Šesták Dominik</t>
  </si>
  <si>
    <t>Jančík Pavel</t>
  </si>
  <si>
    <t>Stuchlík Josef</t>
  </si>
  <si>
    <t>Hofbauer Tomáš</t>
  </si>
  <si>
    <t>Okurek Martin</t>
  </si>
  <si>
    <t>Huml Jiří</t>
  </si>
  <si>
    <t>Mačalík Libor</t>
  </si>
  <si>
    <t>Vomáčka Martin</t>
  </si>
  <si>
    <t>ATK HELLAS BRNO -A-</t>
  </si>
  <si>
    <t>ATK HELLAS BRNO -B-</t>
  </si>
  <si>
    <t>Votánek, Vybíral, Hertlová, Kužílek, Špidlík,  Mandát.</t>
  </si>
  <si>
    <t>Brno</t>
  </si>
</sst>
</file>

<file path=xl/styles.xml><?xml version="1.0" encoding="utf-8"?>
<styleSheet xmlns="http://schemas.openxmlformats.org/spreadsheetml/2006/main">
  <numFmts count="3">
    <numFmt numFmtId="164" formatCode="dd/mm/yyyy"/>
    <numFmt numFmtId="165" formatCode="0.0000"/>
    <numFmt numFmtId="166" formatCode="0_ ;[Red]\-0\ "/>
  </numFmts>
  <fonts count="13">
    <font>
      <sz val="10"/>
      <name val="Arial"/>
      <family val="2"/>
      <charset val="238"/>
    </font>
    <font>
      <b/>
      <sz val="22"/>
      <name val="Arial"/>
      <family val="2"/>
      <charset val="238"/>
    </font>
    <font>
      <sz val="14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6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99CCFF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medium">
        <color indexed="8"/>
      </top>
      <bottom style="hair">
        <color indexed="8"/>
      </bottom>
      <diagonal/>
    </border>
    <border>
      <left style="thick">
        <color indexed="8"/>
      </left>
      <right/>
      <top style="medium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medium">
        <color indexed="8"/>
      </left>
      <right/>
      <top style="hair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/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thick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ck">
        <color indexed="8"/>
      </bottom>
      <diagonal/>
    </border>
    <border>
      <left/>
      <right style="medium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/>
      <top style="hair">
        <color indexed="8"/>
      </top>
      <bottom style="thick">
        <color indexed="8"/>
      </bottom>
      <diagonal/>
    </border>
    <border>
      <left/>
      <right/>
      <top style="hair">
        <color indexed="8"/>
      </top>
      <bottom style="thick">
        <color indexed="8"/>
      </bottom>
      <diagonal/>
    </border>
    <border>
      <left/>
      <right style="thick">
        <color indexed="8"/>
      </right>
      <top style="hair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164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5" fillId="2" borderId="14" xfId="0" applyNumberFormat="1" applyFont="1" applyFill="1" applyBorder="1" applyAlignment="1">
      <alignment horizontal="center" vertical="center"/>
    </xf>
    <xf numFmtId="1" fontId="0" fillId="0" borderId="0" xfId="0" applyNumberFormat="1"/>
    <xf numFmtId="2" fontId="0" fillId="0" borderId="16" xfId="0" applyNumberFormat="1" applyFont="1" applyFill="1" applyBorder="1" applyAlignment="1">
      <alignment horizontal="center"/>
    </xf>
    <xf numFmtId="1" fontId="0" fillId="0" borderId="17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165" fontId="6" fillId="0" borderId="19" xfId="0" applyNumberFormat="1" applyFont="1" applyBorder="1" applyAlignment="1">
      <alignment horizontal="right"/>
    </xf>
    <xf numFmtId="2" fontId="0" fillId="0" borderId="22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165" fontId="6" fillId="0" borderId="2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2" fontId="0" fillId="0" borderId="29" xfId="0" applyNumberFormat="1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165" fontId="6" fillId="0" borderId="32" xfId="0" applyNumberFormat="1" applyFont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Border="1" applyAlignment="1">
      <alignment horizontal="center"/>
    </xf>
    <xf numFmtId="166" fontId="0" fillId="0" borderId="41" xfId="0" applyNumberFormat="1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166" fontId="0" fillId="0" borderId="45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2" fontId="6" fillId="0" borderId="16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165" fontId="6" fillId="0" borderId="37" xfId="0" applyNumberFormat="1" applyFont="1" applyBorder="1" applyAlignment="1">
      <alignment horizontal="right"/>
    </xf>
    <xf numFmtId="0" fontId="0" fillId="0" borderId="0" xfId="0" applyFont="1"/>
    <xf numFmtId="0" fontId="6" fillId="0" borderId="26" xfId="0" applyFont="1" applyBorder="1" applyAlignment="1">
      <alignment horizontal="left"/>
    </xf>
    <xf numFmtId="2" fontId="6" fillId="0" borderId="22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165" fontId="6" fillId="0" borderId="40" xfId="0" applyNumberFormat="1" applyFont="1" applyBorder="1" applyAlignment="1">
      <alignment horizontal="right"/>
    </xf>
    <xf numFmtId="0" fontId="6" fillId="0" borderId="33" xfId="0" applyFont="1" applyBorder="1" applyAlignment="1">
      <alignment horizontal="left"/>
    </xf>
    <xf numFmtId="2" fontId="6" fillId="0" borderId="29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165" fontId="6" fillId="0" borderId="47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30" xfId="0" applyFont="1" applyFill="1" applyBorder="1" applyAlignment="1">
      <alignment horizontal="center"/>
    </xf>
    <xf numFmtId="0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9" xfId="0" applyNumberFormat="1" applyBorder="1" applyAlignment="1">
      <alignment vertical="top" wrapText="1"/>
    </xf>
    <xf numFmtId="0" fontId="0" fillId="0" borderId="60" xfId="0" applyNumberFormat="1" applyBorder="1" applyAlignment="1">
      <alignment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60" xfId="0" applyNumberFormat="1" applyBorder="1" applyAlignment="1">
      <alignment horizontal="center" vertical="top" wrapText="1"/>
    </xf>
    <xf numFmtId="0" fontId="0" fillId="0" borderId="61" xfId="0" applyNumberFormat="1" applyBorder="1" applyAlignment="1">
      <alignment horizontal="center" vertical="top" wrapText="1"/>
    </xf>
    <xf numFmtId="166" fontId="0" fillId="0" borderId="52" xfId="0" applyNumberFormat="1" applyFont="1" applyFill="1" applyBorder="1" applyAlignment="1">
      <alignment horizontal="center"/>
    </xf>
    <xf numFmtId="166" fontId="0" fillId="0" borderId="50" xfId="0" applyNumberFormat="1" applyFont="1" applyFill="1" applyBorder="1" applyAlignment="1">
      <alignment horizontal="center"/>
    </xf>
    <xf numFmtId="166" fontId="0" fillId="0" borderId="53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/>
    </xf>
    <xf numFmtId="166" fontId="0" fillId="0" borderId="49" xfId="0" applyNumberFormat="1" applyFont="1" applyFill="1" applyBorder="1" applyAlignment="1">
      <alignment horizontal="center"/>
    </xf>
    <xf numFmtId="166" fontId="0" fillId="0" borderId="55" xfId="0" applyNumberFormat="1" applyFont="1" applyFill="1" applyBorder="1" applyAlignment="1">
      <alignment horizontal="center"/>
    </xf>
    <xf numFmtId="166" fontId="0" fillId="0" borderId="27" xfId="0" applyNumberFormat="1" applyFont="1" applyFill="1" applyBorder="1" applyAlignment="1">
      <alignment horizontal="center"/>
    </xf>
    <xf numFmtId="166" fontId="0" fillId="0" borderId="43" xfId="0" applyNumberFormat="1" applyFont="1" applyFill="1" applyBorder="1" applyAlignment="1">
      <alignment horizontal="center"/>
    </xf>
    <xf numFmtId="166" fontId="0" fillId="0" borderId="44" xfId="0" applyNumberFormat="1" applyFont="1" applyFill="1" applyBorder="1" applyAlignment="1">
      <alignment horizontal="center"/>
    </xf>
    <xf numFmtId="166" fontId="0" fillId="0" borderId="45" xfId="0" applyNumberFormat="1" applyFont="1" applyFill="1" applyBorder="1" applyAlignment="1">
      <alignment horizontal="center"/>
    </xf>
    <xf numFmtId="166" fontId="0" fillId="0" borderId="54" xfId="0" applyNumberFormat="1" applyFont="1" applyFill="1" applyBorder="1" applyAlignment="1">
      <alignment horizontal="center"/>
    </xf>
    <xf numFmtId="166" fontId="0" fillId="0" borderId="48" xfId="0" applyNumberFormat="1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/>
    </xf>
    <xf numFmtId="166" fontId="0" fillId="0" borderId="43" xfId="0" applyNumberFormat="1" applyFont="1" applyFill="1" applyBorder="1" applyAlignment="1">
      <alignment horizontal="center" vertical="center"/>
    </xf>
    <xf numFmtId="166" fontId="0" fillId="0" borderId="44" xfId="0" applyNumberFormat="1" applyFont="1" applyFill="1" applyBorder="1" applyAlignment="1">
      <alignment horizontal="center" vertical="center"/>
    </xf>
    <xf numFmtId="166" fontId="0" fillId="0" borderId="45" xfId="0" applyNumberFormat="1" applyFont="1" applyFill="1" applyBorder="1" applyAlignment="1">
      <alignment horizontal="center" vertical="center"/>
    </xf>
    <xf numFmtId="166" fontId="0" fillId="0" borderId="51" xfId="0" applyNumberFormat="1" applyFont="1" applyFill="1" applyBorder="1" applyAlignment="1">
      <alignment horizontal="center"/>
    </xf>
    <xf numFmtId="166" fontId="0" fillId="0" borderId="52" xfId="0" applyNumberFormat="1" applyFont="1" applyFill="1" applyBorder="1" applyAlignment="1">
      <alignment horizontal="center" vertical="center"/>
    </xf>
    <xf numFmtId="166" fontId="0" fillId="0" borderId="50" xfId="0" applyNumberFormat="1" applyFont="1" applyFill="1" applyBorder="1" applyAlignment="1">
      <alignment horizontal="center" vertical="center"/>
    </xf>
    <xf numFmtId="166" fontId="0" fillId="0" borderId="54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/>
    </xf>
    <xf numFmtId="1" fontId="6" fillId="0" borderId="39" xfId="0" applyNumberFormat="1" applyFont="1" applyFill="1" applyBorder="1" applyAlignment="1">
      <alignment horizontal="center"/>
    </xf>
    <xf numFmtId="1" fontId="6" fillId="0" borderId="49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/>
    </xf>
    <xf numFmtId="1" fontId="6" fillId="0" borderId="46" xfId="0" applyNumberFormat="1" applyFont="1" applyFill="1" applyBorder="1" applyAlignment="1">
      <alignment horizontal="center"/>
    </xf>
    <xf numFmtId="1" fontId="6" fillId="0" borderId="44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/>
    </xf>
    <xf numFmtId="1" fontId="6" fillId="0" borderId="20" xfId="0" applyNumberFormat="1" applyFont="1" applyFill="1" applyBorder="1" applyAlignment="1">
      <alignment horizontal="center"/>
    </xf>
    <xf numFmtId="166" fontId="0" fillId="0" borderId="36" xfId="0" applyNumberFormat="1" applyFont="1" applyFill="1" applyBorder="1" applyAlignment="1">
      <alignment horizontal="center"/>
    </xf>
    <xf numFmtId="1" fontId="6" fillId="0" borderId="26" xfId="0" applyNumberFormat="1" applyFont="1" applyFill="1" applyBorder="1" applyAlignment="1">
      <alignment horizontal="center"/>
    </xf>
    <xf numFmtId="166" fontId="0" fillId="0" borderId="39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/>
    </xf>
    <xf numFmtId="166" fontId="0" fillId="0" borderId="46" xfId="0" applyNumberFormat="1" applyFont="1" applyFill="1" applyBorder="1" applyAlignment="1">
      <alignment horizontal="center" vertical="center"/>
    </xf>
    <xf numFmtId="1" fontId="6" fillId="0" borderId="56" xfId="0" applyNumberFormat="1" applyFont="1" applyFill="1" applyBorder="1" applyAlignment="1">
      <alignment horizontal="center"/>
    </xf>
    <xf numFmtId="166" fontId="0" fillId="0" borderId="26" xfId="0" applyNumberFormat="1" applyFont="1" applyFill="1" applyBorder="1" applyAlignment="1">
      <alignment horizontal="center"/>
    </xf>
    <xf numFmtId="1" fontId="6" fillId="0" borderId="48" xfId="0" applyNumberFormat="1" applyFont="1" applyFill="1" applyBorder="1" applyAlignment="1">
      <alignment horizontal="center"/>
    </xf>
    <xf numFmtId="1" fontId="6" fillId="0" borderId="43" xfId="0" applyNumberFormat="1" applyFont="1" applyFill="1" applyBorder="1" applyAlignment="1">
      <alignment horizontal="center"/>
    </xf>
    <xf numFmtId="1" fontId="0" fillId="0" borderId="38" xfId="0" applyNumberFormat="1" applyFont="1" applyFill="1" applyBorder="1" applyAlignment="1">
      <alignment horizontal="center"/>
    </xf>
    <xf numFmtId="166" fontId="0" fillId="0" borderId="58" xfId="0" applyNumberFormat="1" applyFont="1" applyFill="1" applyBorder="1" applyAlignment="1">
      <alignment horizontal="center" vertical="center"/>
    </xf>
    <xf numFmtId="1" fontId="6" fillId="0" borderId="38" xfId="0" applyNumberFormat="1" applyFont="1" applyFill="1" applyBorder="1" applyAlignment="1">
      <alignment horizontal="center"/>
    </xf>
    <xf numFmtId="166" fontId="0" fillId="0" borderId="57" xfId="0" applyNumberFormat="1" applyFont="1" applyFill="1" applyBorder="1" applyAlignment="1">
      <alignment horizontal="center" vertical="center"/>
    </xf>
    <xf numFmtId="166" fontId="0" fillId="0" borderId="4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4" fillId="0" borderId="65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164" fontId="12" fillId="3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3" borderId="0" xfId="0" applyFont="1" applyFill="1"/>
    <xf numFmtId="0" fontId="5" fillId="4" borderId="0" xfId="0" applyFont="1" applyFill="1"/>
    <xf numFmtId="0" fontId="0" fillId="0" borderId="66" xfId="0" applyBorder="1"/>
    <xf numFmtId="0" fontId="0" fillId="0" borderId="67" xfId="0" applyBorder="1"/>
    <xf numFmtId="1" fontId="6" fillId="0" borderId="68" xfId="0" applyNumberFormat="1" applyFont="1" applyFill="1" applyBorder="1" applyAlignment="1">
      <alignment horizontal="center"/>
    </xf>
    <xf numFmtId="0" fontId="0" fillId="0" borderId="69" xfId="0" applyBorder="1"/>
    <xf numFmtId="0" fontId="8" fillId="0" borderId="70" xfId="0" applyFont="1" applyFill="1" applyBorder="1" applyAlignment="1">
      <alignment horizontal="left"/>
    </xf>
    <xf numFmtId="2" fontId="0" fillId="0" borderId="71" xfId="0" applyNumberFormat="1" applyFont="1" applyBorder="1"/>
    <xf numFmtId="0" fontId="0" fillId="0" borderId="71" xfId="0" applyBorder="1"/>
    <xf numFmtId="1" fontId="6" fillId="0" borderId="72" xfId="0" applyNumberFormat="1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4" fillId="0" borderId="74" xfId="0" applyFont="1" applyBorder="1" applyAlignment="1">
      <alignment horizontal="center"/>
    </xf>
    <xf numFmtId="165" fontId="6" fillId="0" borderId="75" xfId="0" applyNumberFormat="1" applyFont="1" applyBorder="1" applyAlignment="1">
      <alignment horizontal="right"/>
    </xf>
    <xf numFmtId="0" fontId="0" fillId="0" borderId="20" xfId="0" applyFill="1" applyBorder="1" applyAlignment="1"/>
    <xf numFmtId="0" fontId="0" fillId="0" borderId="15" xfId="0" applyFill="1" applyBorder="1" applyAlignment="1"/>
    <xf numFmtId="0" fontId="0" fillId="0" borderId="21" xfId="0" applyFill="1" applyBorder="1" applyAlignment="1"/>
    <xf numFmtId="0" fontId="0" fillId="0" borderId="15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166" fontId="0" fillId="0" borderId="27" xfId="0" applyNumberFormat="1" applyFill="1" applyBorder="1" applyAlignment="1">
      <alignment horizontal="center"/>
    </xf>
    <xf numFmtId="0" fontId="12" fillId="3" borderId="0" xfId="0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63" xfId="0" applyFont="1" applyBorder="1" applyAlignment="1">
      <alignment vertical="center"/>
    </xf>
    <xf numFmtId="0" fontId="5" fillId="2" borderId="14" xfId="0" applyFont="1" applyFill="1" applyBorder="1" applyAlignment="1">
      <alignment horizontal="center" vertical="center"/>
    </xf>
    <xf numFmtId="0" fontId="4" fillId="0" borderId="0" xfId="0" applyFont="1" applyBorder="1" applyAlignment="1"/>
    <xf numFmtId="0" fontId="0" fillId="0" borderId="0" xfId="0" applyBorder="1" applyAlignment="1"/>
    <xf numFmtId="0" fontId="0" fillId="0" borderId="0" xfId="0" applyFont="1" applyBorder="1" applyAlignment="1"/>
    <xf numFmtId="0" fontId="4" fillId="0" borderId="0" xfId="0" applyFont="1" applyBorder="1"/>
    <xf numFmtId="0" fontId="5" fillId="2" borderId="34" xfId="0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/>
    </xf>
    <xf numFmtId="166" fontId="0" fillId="0" borderId="60" xfId="0" applyNumberFormat="1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</cellXfs>
  <cellStyles count="1">
    <cellStyle name="normální" xfId="0" builtinId="0"/>
  </cellStyles>
  <dxfs count="2">
    <dxf>
      <font>
        <b val="0"/>
        <strike/>
        <condense val="0"/>
        <extend val="0"/>
        <color indexed="10"/>
      </font>
    </dxf>
    <dxf>
      <font>
        <b val="0"/>
        <condense val="0"/>
        <extend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colors>
    <mruColors>
      <color rgb="FF3399FF"/>
      <color rgb="FF99CCFF"/>
      <color rgb="FF3366FF"/>
      <color rgb="FF33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R53"/>
  <sheetViews>
    <sheetView tabSelected="1" zoomScale="99" zoomScaleNormal="99" workbookViewId="0">
      <selection activeCell="R39" sqref="R39"/>
    </sheetView>
  </sheetViews>
  <sheetFormatPr defaultColWidth="9.7109375" defaultRowHeight="15" customHeight="1"/>
  <cols>
    <col min="1" max="1" width="18.7109375" customWidth="1"/>
    <col min="2" max="2" width="7.28515625" customWidth="1"/>
    <col min="3" max="3" width="8" customWidth="1"/>
    <col min="4" max="11" width="7.28515625" customWidth="1"/>
    <col min="12" max="12" width="7.5703125" customWidth="1"/>
    <col min="13" max="13" width="10.28515625" customWidth="1"/>
    <col min="14" max="14" width="12" customWidth="1"/>
    <col min="15" max="15" width="4" hidden="1" customWidth="1"/>
  </cols>
  <sheetData>
    <row r="1" spans="1:17" ht="30.6" customHeight="1">
      <c r="A1" s="157" t="s">
        <v>27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</row>
    <row r="2" spans="1:17" s="2" customFormat="1" ht="30.6" customHeight="1">
      <c r="A2" s="131">
        <v>42511</v>
      </c>
      <c r="B2" s="132"/>
      <c r="C2" s="1"/>
      <c r="D2" s="158" t="s">
        <v>0</v>
      </c>
      <c r="E2" s="158"/>
      <c r="F2" s="158"/>
      <c r="G2" s="158"/>
      <c r="H2" s="158"/>
      <c r="I2" s="158"/>
      <c r="J2" s="158"/>
      <c r="K2" s="158"/>
      <c r="L2" s="158"/>
      <c r="M2" s="158"/>
      <c r="N2" s="155" t="s">
        <v>69</v>
      </c>
    </row>
    <row r="3" spans="1:17" s="2" customFormat="1" ht="25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7" ht="18.95" customHeight="1" thickTop="1" thickBot="1">
      <c r="A4" s="159"/>
      <c r="B4" s="159"/>
      <c r="C4" s="159"/>
      <c r="D4" s="160" t="s">
        <v>1</v>
      </c>
      <c r="E4" s="160"/>
      <c r="F4" s="160"/>
      <c r="G4" s="160"/>
      <c r="H4" s="160" t="s">
        <v>2</v>
      </c>
      <c r="I4" s="160"/>
      <c r="J4" s="160"/>
      <c r="K4" s="160"/>
      <c r="L4" s="161"/>
      <c r="M4" s="161"/>
      <c r="N4" s="161"/>
    </row>
    <row r="5" spans="1:17" ht="18.95" customHeight="1" thickBot="1">
      <c r="A5" s="5" t="s">
        <v>29</v>
      </c>
      <c r="B5" s="6" t="s">
        <v>3</v>
      </c>
      <c r="C5" s="7" t="s">
        <v>4</v>
      </c>
      <c r="D5" s="8" t="s">
        <v>5</v>
      </c>
      <c r="E5" s="9" t="s">
        <v>6</v>
      </c>
      <c r="F5" s="10" t="s">
        <v>7</v>
      </c>
      <c r="G5" s="11" t="s">
        <v>1</v>
      </c>
      <c r="H5" s="12" t="s">
        <v>5</v>
      </c>
      <c r="I5" s="13" t="s">
        <v>6</v>
      </c>
      <c r="J5" s="14" t="s">
        <v>7</v>
      </c>
      <c r="K5" s="11" t="s">
        <v>8</v>
      </c>
      <c r="L5" s="15" t="s">
        <v>9</v>
      </c>
      <c r="M5" s="16" t="s">
        <v>10</v>
      </c>
      <c r="N5" s="17" t="s">
        <v>11</v>
      </c>
    </row>
    <row r="6" spans="1:17" ht="20.100000000000001" customHeight="1" thickTop="1" thickBot="1">
      <c r="A6" s="162" t="s">
        <v>22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8">
        <f>SUM(M7:M12)-MIN(M7:M12)</f>
        <v>1432.7759999999998</v>
      </c>
      <c r="O6" s="19">
        <f>RANK(N6,($N$6,$N$13,$N$20,$N$27,$N$34,$N$41))</f>
        <v>1</v>
      </c>
    </row>
    <row r="7" spans="1:17" ht="17.100000000000001" customHeight="1" thickBot="1">
      <c r="A7" s="149" t="s">
        <v>35</v>
      </c>
      <c r="B7" s="20">
        <v>101.7</v>
      </c>
      <c r="C7" s="21">
        <v>1993</v>
      </c>
      <c r="D7" s="85">
        <v>100</v>
      </c>
      <c r="E7" s="86">
        <v>105</v>
      </c>
      <c r="F7" s="87">
        <v>-110</v>
      </c>
      <c r="G7" s="22">
        <f t="shared" ref="G7:G12" si="0">IF(MAX(D7:F7)&lt;0,0,MAX(D7:F7))</f>
        <v>105</v>
      </c>
      <c r="H7" s="85">
        <v>125</v>
      </c>
      <c r="I7" s="86">
        <v>130</v>
      </c>
      <c r="J7" s="95">
        <v>-135</v>
      </c>
      <c r="K7" s="22">
        <f t="shared" ref="K7:K12" si="1">IF(MAX(H7:J7)&lt;0,0,MAX(H7:J7))</f>
        <v>130</v>
      </c>
      <c r="L7" s="23">
        <f t="shared" ref="L7:L12" si="2">G7+K7</f>
        <v>235</v>
      </c>
      <c r="M7" s="24">
        <f t="shared" ref="M7:M12" si="3">IF(ISNUMBER(B7),(IF(174.393&lt;B7,L7,TRUNC(10^(0.794358141*((LOG((B7/174.393)/LOG(10))*(LOG((B7/174.393)/LOG(10)))))),4)*L7)),0)</f>
        <v>259.79249999999996</v>
      </c>
      <c r="N7" s="156">
        <f>O6</f>
        <v>1</v>
      </c>
    </row>
    <row r="8" spans="1:17" ht="17.100000000000001" customHeight="1" thickTop="1" thickBot="1">
      <c r="A8" s="150" t="s">
        <v>36</v>
      </c>
      <c r="B8" s="25">
        <v>63.7</v>
      </c>
      <c r="C8" s="26">
        <v>1997</v>
      </c>
      <c r="D8" s="88">
        <v>60</v>
      </c>
      <c r="E8" s="89">
        <v>65</v>
      </c>
      <c r="F8" s="90">
        <v>70</v>
      </c>
      <c r="G8" s="27">
        <f t="shared" si="0"/>
        <v>70</v>
      </c>
      <c r="H8" s="88">
        <v>85</v>
      </c>
      <c r="I8" s="89">
        <v>90</v>
      </c>
      <c r="J8" s="91">
        <v>95</v>
      </c>
      <c r="K8" s="27">
        <f t="shared" si="1"/>
        <v>95</v>
      </c>
      <c r="L8" s="28">
        <f t="shared" si="2"/>
        <v>165</v>
      </c>
      <c r="M8" s="29">
        <f t="shared" si="3"/>
        <v>234.11850000000001</v>
      </c>
      <c r="N8" s="156"/>
    </row>
    <row r="9" spans="1:17" ht="17.100000000000001" customHeight="1" thickTop="1" thickBot="1">
      <c r="A9" s="150" t="s">
        <v>50</v>
      </c>
      <c r="B9" s="25">
        <v>68.7</v>
      </c>
      <c r="C9" s="26">
        <v>1983</v>
      </c>
      <c r="D9" s="88">
        <v>104</v>
      </c>
      <c r="E9" s="89">
        <v>110</v>
      </c>
      <c r="F9" s="91">
        <v>-113</v>
      </c>
      <c r="G9" s="27">
        <f t="shared" si="0"/>
        <v>110</v>
      </c>
      <c r="H9" s="88">
        <v>144</v>
      </c>
      <c r="I9" s="89">
        <v>-150</v>
      </c>
      <c r="J9" s="91">
        <v>-150</v>
      </c>
      <c r="K9" s="27">
        <f t="shared" si="1"/>
        <v>144</v>
      </c>
      <c r="L9" s="28">
        <f t="shared" si="2"/>
        <v>254</v>
      </c>
      <c r="M9" s="29">
        <f t="shared" si="3"/>
        <v>342.64600000000002</v>
      </c>
      <c r="N9" s="156"/>
      <c r="Q9" s="30"/>
    </row>
    <row r="10" spans="1:17" ht="17.100000000000001" customHeight="1" thickTop="1" thickBot="1">
      <c r="A10" s="152" t="s">
        <v>51</v>
      </c>
      <c r="B10" s="25">
        <v>85.5</v>
      </c>
      <c r="C10" s="26">
        <v>1996</v>
      </c>
      <c r="D10" s="88">
        <v>-125</v>
      </c>
      <c r="E10" s="89">
        <v>127</v>
      </c>
      <c r="F10" s="91">
        <v>-131</v>
      </c>
      <c r="G10" s="27">
        <f t="shared" si="0"/>
        <v>127</v>
      </c>
      <c r="H10" s="96">
        <v>150</v>
      </c>
      <c r="I10" s="97">
        <v>-155</v>
      </c>
      <c r="J10" s="98">
        <v>155</v>
      </c>
      <c r="K10" s="27">
        <f t="shared" si="1"/>
        <v>155</v>
      </c>
      <c r="L10" s="28">
        <f t="shared" si="2"/>
        <v>282</v>
      </c>
      <c r="M10" s="29">
        <f t="shared" si="3"/>
        <v>336.00299999999999</v>
      </c>
      <c r="N10" s="156"/>
    </row>
    <row r="11" spans="1:17" ht="17.100000000000001" customHeight="1" thickTop="1" thickBot="1">
      <c r="A11" s="152" t="s">
        <v>52</v>
      </c>
      <c r="B11" s="25">
        <v>86.8</v>
      </c>
      <c r="C11" s="26">
        <v>1988</v>
      </c>
      <c r="D11" s="88">
        <v>95</v>
      </c>
      <c r="E11" s="89">
        <v>100</v>
      </c>
      <c r="F11" s="154">
        <v>-103</v>
      </c>
      <c r="G11" s="27">
        <f t="shared" si="0"/>
        <v>100</v>
      </c>
      <c r="H11" s="88">
        <v>115</v>
      </c>
      <c r="I11" s="89">
        <v>120</v>
      </c>
      <c r="J11" s="91">
        <v>-130</v>
      </c>
      <c r="K11" s="27">
        <f t="shared" si="1"/>
        <v>120</v>
      </c>
      <c r="L11" s="28">
        <f t="shared" si="2"/>
        <v>220</v>
      </c>
      <c r="M11" s="29">
        <f t="shared" si="3"/>
        <v>260.21600000000001</v>
      </c>
      <c r="N11" s="156"/>
    </row>
    <row r="12" spans="1:17" ht="17.100000000000001" customHeight="1" thickTop="1" thickBot="1">
      <c r="A12" s="153" t="s">
        <v>53</v>
      </c>
      <c r="B12" s="31">
        <v>78.2</v>
      </c>
      <c r="C12" s="32">
        <v>1999</v>
      </c>
      <c r="D12" s="92">
        <v>70</v>
      </c>
      <c r="E12" s="93">
        <v>-75</v>
      </c>
      <c r="F12" s="94">
        <v>75</v>
      </c>
      <c r="G12" s="33">
        <f t="shared" si="0"/>
        <v>75</v>
      </c>
      <c r="H12" s="99">
        <v>100</v>
      </c>
      <c r="I12" s="100">
        <v>105</v>
      </c>
      <c r="J12" s="101">
        <v>-107</v>
      </c>
      <c r="K12" s="33">
        <f t="shared" si="1"/>
        <v>105</v>
      </c>
      <c r="L12" s="34">
        <f t="shared" si="2"/>
        <v>180</v>
      </c>
      <c r="M12" s="35">
        <f t="shared" si="3"/>
        <v>224.71199999999999</v>
      </c>
      <c r="N12" s="156"/>
    </row>
    <row r="13" spans="1:17" ht="20.100000000000001" customHeight="1" thickTop="1" thickBot="1">
      <c r="A13" s="162" t="s">
        <v>25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8">
        <f>SUM(M14:M19)-MIN(M14:M19)</f>
        <v>1381.7429000000002</v>
      </c>
      <c r="O13">
        <f>RANK(N13,($N$6,$N$13,$N$20,$N$27,$N$34,$N$41))</f>
        <v>3</v>
      </c>
    </row>
    <row r="14" spans="1:17" ht="17.100000000000001" customHeight="1" thickBot="1">
      <c r="A14" s="151" t="s">
        <v>38</v>
      </c>
      <c r="B14" s="20">
        <v>69.400000000000006</v>
      </c>
      <c r="C14" s="21">
        <v>1991</v>
      </c>
      <c r="D14" s="85">
        <v>75</v>
      </c>
      <c r="E14" s="86">
        <v>80</v>
      </c>
      <c r="F14" s="87">
        <v>83</v>
      </c>
      <c r="G14" s="36">
        <f t="shared" ref="G14:G19" si="4">IF(MAX(D14:F14)&lt;0,0,MAX(D14:F14))</f>
        <v>83</v>
      </c>
      <c r="H14" s="103">
        <v>95</v>
      </c>
      <c r="I14" s="104">
        <v>100</v>
      </c>
      <c r="J14" s="105">
        <v>103</v>
      </c>
      <c r="K14" s="22">
        <f t="shared" ref="K14:K19" si="5">IF(MAX(H14:J14)&lt;0,0,MAX(H14:J14))</f>
        <v>103</v>
      </c>
      <c r="L14" s="37">
        <f t="shared" ref="L14:L19" si="6">G14+K14</f>
        <v>186</v>
      </c>
      <c r="M14" s="24">
        <f t="shared" ref="M14:M19" si="7">IF(ISNUMBER(B14),(IF(174.393&lt;B14,L14,TRUNC(10^(0.794358141*((LOG((B14/174.393)/LOG(10))*(LOG((B14/174.393)/LOG(10)))))),4)*L14)),0)</f>
        <v>249.29580000000001</v>
      </c>
      <c r="N14" s="156">
        <f>O13</f>
        <v>3</v>
      </c>
    </row>
    <row r="15" spans="1:17" ht="17.100000000000001" customHeight="1" thickTop="1" thickBot="1">
      <c r="A15" s="152" t="s">
        <v>39</v>
      </c>
      <c r="B15" s="25">
        <v>73.599999999999994</v>
      </c>
      <c r="C15" s="26">
        <v>1995</v>
      </c>
      <c r="D15" s="88">
        <v>90</v>
      </c>
      <c r="E15" s="89">
        <v>95</v>
      </c>
      <c r="F15" s="102">
        <v>100</v>
      </c>
      <c r="G15" s="38">
        <f t="shared" si="4"/>
        <v>100</v>
      </c>
      <c r="H15" s="96">
        <v>110</v>
      </c>
      <c r="I15" s="97">
        <v>115</v>
      </c>
      <c r="J15" s="98">
        <v>-120</v>
      </c>
      <c r="K15" s="27">
        <f t="shared" si="5"/>
        <v>115</v>
      </c>
      <c r="L15" s="39">
        <f t="shared" si="6"/>
        <v>215</v>
      </c>
      <c r="M15" s="29">
        <f t="shared" si="7"/>
        <v>277.93049999999999</v>
      </c>
      <c r="N15" s="156"/>
    </row>
    <row r="16" spans="1:17" ht="17.100000000000001" customHeight="1" thickTop="1" thickBot="1">
      <c r="A16" s="152" t="s">
        <v>54</v>
      </c>
      <c r="B16" s="25">
        <v>75.099999999999994</v>
      </c>
      <c r="C16" s="26">
        <v>1998</v>
      </c>
      <c r="D16" s="88">
        <v>68</v>
      </c>
      <c r="E16" s="89">
        <v>73</v>
      </c>
      <c r="F16" s="102">
        <v>77</v>
      </c>
      <c r="G16" s="38">
        <f t="shared" si="4"/>
        <v>77</v>
      </c>
      <c r="H16" s="96">
        <v>90</v>
      </c>
      <c r="I16" s="97">
        <v>95</v>
      </c>
      <c r="J16" s="98">
        <v>100</v>
      </c>
      <c r="K16" s="27">
        <f t="shared" si="5"/>
        <v>100</v>
      </c>
      <c r="L16" s="28">
        <f t="shared" si="6"/>
        <v>177</v>
      </c>
      <c r="M16" s="29">
        <f t="shared" si="7"/>
        <v>226.09980000000002</v>
      </c>
      <c r="N16" s="156"/>
    </row>
    <row r="17" spans="1:15" ht="17.100000000000001" customHeight="1" thickTop="1" thickBot="1">
      <c r="A17" s="152" t="s">
        <v>55</v>
      </c>
      <c r="B17" s="25">
        <v>98.3</v>
      </c>
      <c r="C17" s="26">
        <v>1979</v>
      </c>
      <c r="D17" s="88">
        <v>90</v>
      </c>
      <c r="E17" s="89">
        <v>95</v>
      </c>
      <c r="F17" s="102">
        <v>100</v>
      </c>
      <c r="G17" s="38">
        <f t="shared" si="4"/>
        <v>100</v>
      </c>
      <c r="H17" s="96">
        <v>115</v>
      </c>
      <c r="I17" s="97">
        <v>123</v>
      </c>
      <c r="J17" s="98">
        <v>127</v>
      </c>
      <c r="K17" s="27">
        <f t="shared" si="5"/>
        <v>127</v>
      </c>
      <c r="L17" s="39">
        <f t="shared" si="6"/>
        <v>227</v>
      </c>
      <c r="M17" s="29">
        <f t="shared" si="7"/>
        <v>254.24000000000004</v>
      </c>
      <c r="N17" s="156"/>
    </row>
    <row r="18" spans="1:15" ht="17.100000000000001" customHeight="1" thickTop="1" thickBot="1">
      <c r="A18" s="152" t="s">
        <v>56</v>
      </c>
      <c r="B18" s="25">
        <v>90.1</v>
      </c>
      <c r="C18" s="26">
        <v>1989</v>
      </c>
      <c r="D18" s="88">
        <v>100</v>
      </c>
      <c r="E18" s="89">
        <v>105</v>
      </c>
      <c r="F18" s="102">
        <v>110</v>
      </c>
      <c r="G18" s="38">
        <f t="shared" si="4"/>
        <v>110</v>
      </c>
      <c r="H18" s="88">
        <v>125</v>
      </c>
      <c r="I18" s="89">
        <v>132</v>
      </c>
      <c r="J18" s="91">
        <v>-140</v>
      </c>
      <c r="K18" s="27">
        <f t="shared" si="5"/>
        <v>132</v>
      </c>
      <c r="L18" s="39">
        <f t="shared" si="6"/>
        <v>242</v>
      </c>
      <c r="M18" s="29">
        <f t="shared" si="7"/>
        <v>281.27660000000003</v>
      </c>
      <c r="N18" s="156"/>
    </row>
    <row r="19" spans="1:15" ht="17.100000000000001" customHeight="1" thickTop="1" thickBot="1">
      <c r="A19" s="153" t="s">
        <v>57</v>
      </c>
      <c r="B19" s="31">
        <v>90.5</v>
      </c>
      <c r="C19" s="32">
        <v>1998</v>
      </c>
      <c r="D19" s="92">
        <v>125</v>
      </c>
      <c r="E19" s="93">
        <v>-132</v>
      </c>
      <c r="F19" s="40">
        <v>-135</v>
      </c>
      <c r="G19" s="41">
        <f t="shared" si="4"/>
        <v>125</v>
      </c>
      <c r="H19" s="92">
        <v>145</v>
      </c>
      <c r="I19" s="93">
        <v>150</v>
      </c>
      <c r="J19" s="94">
        <v>-155</v>
      </c>
      <c r="K19" s="33">
        <f t="shared" si="5"/>
        <v>150</v>
      </c>
      <c r="L19" s="43">
        <f t="shared" si="6"/>
        <v>275</v>
      </c>
      <c r="M19" s="35">
        <f t="shared" si="7"/>
        <v>319</v>
      </c>
      <c r="N19" s="156"/>
    </row>
    <row r="20" spans="1:15" ht="20.100000000000001" customHeight="1" thickTop="1" thickBot="1">
      <c r="A20" s="162" t="s">
        <v>23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8">
        <f>SUM(M21:M26)-MIN(M21:M26)</f>
        <v>1325.9268999999999</v>
      </c>
      <c r="O20">
        <f>RANK(N20,($N$6,$N$13,$N$20,$N$27,$N$34,$N$41))</f>
        <v>4</v>
      </c>
    </row>
    <row r="21" spans="1:15" s="49" customFormat="1" ht="17.100000000000001" customHeight="1" thickBot="1">
      <c r="A21" s="44" t="s">
        <v>37</v>
      </c>
      <c r="B21" s="45">
        <v>77.3</v>
      </c>
      <c r="C21" s="46">
        <v>1993</v>
      </c>
      <c r="D21" s="86">
        <v>82</v>
      </c>
      <c r="E21" s="106">
        <v>84</v>
      </c>
      <c r="F21" s="95">
        <v>-86</v>
      </c>
      <c r="G21" s="22">
        <f t="shared" ref="G21:G26" si="8">IF(MAX(D21:F21)&lt;0,0,MAX(D21:F21))</f>
        <v>84</v>
      </c>
      <c r="H21" s="113">
        <v>113</v>
      </c>
      <c r="I21" s="106">
        <v>117</v>
      </c>
      <c r="J21" s="114">
        <v>-119</v>
      </c>
      <c r="K21" s="22">
        <f t="shared" ref="K21:K26" si="9">IF(MAX(H21:J21)&lt;0,0,MAX(H21:J21))</f>
        <v>117</v>
      </c>
      <c r="L21" s="47">
        <f t="shared" ref="L21:L26" si="10">G21+K21</f>
        <v>201</v>
      </c>
      <c r="M21" s="48">
        <f t="shared" ref="M21:M26" si="11">IF(ISNUMBER(B21),(IF(174.393&lt;B21,L21,TRUNC(10^(0.794358141*((LOG((B21/174.393)/LOG(10))*(LOG((B21/174.393)/LOG(10)))))),4)*L21)),0)</f>
        <v>252.5565</v>
      </c>
      <c r="N21" s="156">
        <f>O20</f>
        <v>4</v>
      </c>
    </row>
    <row r="22" spans="1:15" s="49" customFormat="1" ht="17.100000000000001" customHeight="1" thickTop="1" thickBot="1">
      <c r="A22" s="50" t="s">
        <v>58</v>
      </c>
      <c r="B22" s="51">
        <v>61.2</v>
      </c>
      <c r="C22" s="52">
        <v>2000</v>
      </c>
      <c r="D22" s="107">
        <v>80</v>
      </c>
      <c r="E22" s="108">
        <v>82</v>
      </c>
      <c r="F22" s="97">
        <v>-83</v>
      </c>
      <c r="G22" s="27">
        <f t="shared" si="8"/>
        <v>82</v>
      </c>
      <c r="H22" s="115">
        <v>100</v>
      </c>
      <c r="I22" s="97">
        <v>-102</v>
      </c>
      <c r="J22" s="109">
        <v>102</v>
      </c>
      <c r="K22" s="27">
        <f>IF(MAX(H22:J22)&lt;0,0,MAX(H22:J22))</f>
        <v>102</v>
      </c>
      <c r="L22" s="53">
        <f>G22+K22</f>
        <v>184</v>
      </c>
      <c r="M22" s="54">
        <f t="shared" si="11"/>
        <v>268.58479999999997</v>
      </c>
      <c r="N22" s="156"/>
    </row>
    <row r="23" spans="1:15" s="49" customFormat="1" ht="17.100000000000001" customHeight="1" thickTop="1" thickBot="1">
      <c r="A23" s="50" t="s">
        <v>59</v>
      </c>
      <c r="B23" s="51">
        <v>75.2</v>
      </c>
      <c r="C23" s="52">
        <v>1999</v>
      </c>
      <c r="D23" s="107">
        <v>95</v>
      </c>
      <c r="E23" s="89">
        <v>97</v>
      </c>
      <c r="F23" s="90">
        <v>99</v>
      </c>
      <c r="G23" s="27">
        <f t="shared" si="8"/>
        <v>99</v>
      </c>
      <c r="H23" s="115">
        <v>113</v>
      </c>
      <c r="I23" s="108">
        <v>116</v>
      </c>
      <c r="J23" s="109">
        <v>-118</v>
      </c>
      <c r="K23" s="27">
        <f>IF(MAX(H23:J23)&lt;0,0,MAX(H23:J23))</f>
        <v>116</v>
      </c>
      <c r="L23" s="53">
        <f>G23+K23</f>
        <v>215</v>
      </c>
      <c r="M23" s="54">
        <f t="shared" si="11"/>
        <v>274.42599999999999</v>
      </c>
      <c r="N23" s="156"/>
    </row>
    <row r="24" spans="1:15" s="49" customFormat="1" ht="17.100000000000001" customHeight="1" thickTop="1" thickBot="1">
      <c r="A24" s="50" t="s">
        <v>60</v>
      </c>
      <c r="B24" s="51">
        <v>67.8</v>
      </c>
      <c r="C24" s="52">
        <v>1993</v>
      </c>
      <c r="D24" s="107">
        <v>80</v>
      </c>
      <c r="E24" s="89">
        <v>83</v>
      </c>
      <c r="F24" s="89">
        <v>0</v>
      </c>
      <c r="G24" s="27">
        <f t="shared" si="8"/>
        <v>83</v>
      </c>
      <c r="H24" s="115">
        <v>101</v>
      </c>
      <c r="I24" s="89">
        <v>103</v>
      </c>
      <c r="J24" s="116">
        <v>105</v>
      </c>
      <c r="K24" s="27">
        <f t="shared" si="9"/>
        <v>105</v>
      </c>
      <c r="L24" s="53">
        <f t="shared" si="10"/>
        <v>188</v>
      </c>
      <c r="M24" s="54">
        <f t="shared" si="11"/>
        <v>255.774</v>
      </c>
      <c r="N24" s="156"/>
    </row>
    <row r="25" spans="1:15" s="49" customFormat="1" ht="17.100000000000001" customHeight="1" thickTop="1" thickBot="1">
      <c r="A25" s="50" t="s">
        <v>61</v>
      </c>
      <c r="B25" s="51">
        <v>111.1</v>
      </c>
      <c r="C25" s="52">
        <v>1990</v>
      </c>
      <c r="D25" s="88">
        <v>-113</v>
      </c>
      <c r="E25" s="108">
        <v>113</v>
      </c>
      <c r="F25" s="109">
        <v>116</v>
      </c>
      <c r="G25" s="27">
        <f t="shared" si="8"/>
        <v>116</v>
      </c>
      <c r="H25" s="115">
        <v>130</v>
      </c>
      <c r="I25" s="108">
        <v>138</v>
      </c>
      <c r="J25" s="109">
        <v>140</v>
      </c>
      <c r="K25" s="27">
        <f t="shared" si="9"/>
        <v>140</v>
      </c>
      <c r="L25" s="53">
        <f>G25+K25</f>
        <v>256</v>
      </c>
      <c r="M25" s="54">
        <f t="shared" si="11"/>
        <v>274.5856</v>
      </c>
      <c r="N25" s="156"/>
    </row>
    <row r="26" spans="1:15" s="49" customFormat="1" ht="17.100000000000001" hidden="1" customHeight="1" thickTop="1" thickBot="1">
      <c r="A26" s="55"/>
      <c r="B26" s="56">
        <v>30</v>
      </c>
      <c r="C26" s="57"/>
      <c r="D26" s="110">
        <v>0</v>
      </c>
      <c r="E26" s="111">
        <v>0</v>
      </c>
      <c r="F26" s="112">
        <v>0</v>
      </c>
      <c r="G26" s="27">
        <f t="shared" si="8"/>
        <v>0</v>
      </c>
      <c r="H26" s="117">
        <v>0</v>
      </c>
      <c r="I26" s="117">
        <v>0</v>
      </c>
      <c r="J26" s="118">
        <v>0</v>
      </c>
      <c r="K26" s="27">
        <f t="shared" si="9"/>
        <v>0</v>
      </c>
      <c r="L26" s="58">
        <f t="shared" si="10"/>
        <v>0</v>
      </c>
      <c r="M26" s="59">
        <f t="shared" si="11"/>
        <v>0</v>
      </c>
      <c r="N26" s="156"/>
    </row>
    <row r="27" spans="1:15" ht="20.100000000000001" customHeight="1" thickTop="1" thickBot="1">
      <c r="A27" s="167" t="s">
        <v>24</v>
      </c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8">
        <f>SUM(M28:M33)-MIN(M28:M33)</f>
        <v>1205.8559</v>
      </c>
      <c r="O27">
        <f>RANK(N27,($N$6,$N$13,$N$20,$N$27,$N$34,$N$41))</f>
        <v>6</v>
      </c>
    </row>
    <row r="28" spans="1:15" ht="17.100000000000001" customHeight="1" thickBot="1">
      <c r="A28" s="148" t="s">
        <v>31</v>
      </c>
      <c r="B28" s="45">
        <v>93.9</v>
      </c>
      <c r="C28" s="46">
        <v>1986</v>
      </c>
      <c r="D28" s="119">
        <v>85</v>
      </c>
      <c r="E28" s="86">
        <v>90</v>
      </c>
      <c r="F28" s="95">
        <v>-93</v>
      </c>
      <c r="G28" s="130">
        <f t="shared" ref="G28:G33" si="12">IF(MAX(D28:F28)&lt;0,0,MAX(D28:F28))</f>
        <v>90</v>
      </c>
      <c r="H28" s="85">
        <v>110</v>
      </c>
      <c r="I28" s="86">
        <v>115</v>
      </c>
      <c r="J28" s="95">
        <v>-120</v>
      </c>
      <c r="K28" s="22">
        <f t="shared" ref="K28:K33" si="13">IF(MAX(H28:J28)&lt;0,0,MAX(H28:J28))</f>
        <v>115</v>
      </c>
      <c r="L28" s="47">
        <f t="shared" ref="L28:L33" si="14">G28+K28</f>
        <v>205</v>
      </c>
      <c r="M28" s="48">
        <f t="shared" ref="M28:M33" si="15">IF(ISNUMBER(B28),(IF(174.393&lt;B28,L28,TRUNC(10^(0.794358141*((LOG((B28/174.393)/LOG(10))*(LOG((B28/174.393)/LOG(10)))))),4)*L28)),0)</f>
        <v>233.9665</v>
      </c>
      <c r="N28" s="156">
        <f>O27</f>
        <v>6</v>
      </c>
      <c r="O28" s="60"/>
    </row>
    <row r="29" spans="1:15" ht="17.100000000000001" customHeight="1" thickTop="1" thickBot="1">
      <c r="A29" s="50" t="s">
        <v>32</v>
      </c>
      <c r="B29" s="51">
        <v>85.2</v>
      </c>
      <c r="C29" s="52">
        <v>1986</v>
      </c>
      <c r="D29" s="88">
        <v>80</v>
      </c>
      <c r="E29" s="89">
        <v>85</v>
      </c>
      <c r="F29" s="91">
        <v>89</v>
      </c>
      <c r="G29" s="129">
        <f t="shared" si="12"/>
        <v>89</v>
      </c>
      <c r="H29" s="88">
        <v>108</v>
      </c>
      <c r="I29" s="89">
        <v>115</v>
      </c>
      <c r="J29" s="91">
        <v>120</v>
      </c>
      <c r="K29" s="27">
        <f t="shared" si="13"/>
        <v>120</v>
      </c>
      <c r="L29" s="53">
        <f t="shared" si="14"/>
        <v>209</v>
      </c>
      <c r="M29" s="54">
        <f t="shared" si="15"/>
        <v>249.4624</v>
      </c>
      <c r="N29" s="156"/>
      <c r="O29" s="60"/>
    </row>
    <row r="30" spans="1:15" ht="17.100000000000001" customHeight="1" thickTop="1" thickBot="1">
      <c r="A30" s="50" t="s">
        <v>42</v>
      </c>
      <c r="B30" s="51">
        <v>66.900000000000006</v>
      </c>
      <c r="C30" s="52">
        <v>2000</v>
      </c>
      <c r="D30" s="107">
        <v>67</v>
      </c>
      <c r="E30" s="89">
        <v>72</v>
      </c>
      <c r="F30" s="91">
        <v>75</v>
      </c>
      <c r="G30" s="27">
        <f t="shared" si="12"/>
        <v>75</v>
      </c>
      <c r="H30" s="88">
        <v>87</v>
      </c>
      <c r="I30" s="89">
        <v>92</v>
      </c>
      <c r="J30" s="91">
        <v>97</v>
      </c>
      <c r="K30" s="27">
        <f t="shared" si="13"/>
        <v>97</v>
      </c>
      <c r="L30" s="53">
        <f t="shared" si="14"/>
        <v>172</v>
      </c>
      <c r="M30" s="54">
        <f t="shared" si="15"/>
        <v>236.07000000000002</v>
      </c>
      <c r="N30" s="156"/>
      <c r="O30" s="60"/>
    </row>
    <row r="31" spans="1:15" ht="17.100000000000001" customHeight="1" thickTop="1" thickBot="1">
      <c r="A31" s="50" t="s">
        <v>43</v>
      </c>
      <c r="B31" s="51">
        <v>73</v>
      </c>
      <c r="C31" s="52">
        <v>1997</v>
      </c>
      <c r="D31" s="107">
        <v>73</v>
      </c>
      <c r="E31" s="89">
        <v>80</v>
      </c>
      <c r="F31" s="91">
        <v>-85</v>
      </c>
      <c r="G31" s="27">
        <f t="shared" si="12"/>
        <v>80</v>
      </c>
      <c r="H31" s="96">
        <v>92</v>
      </c>
      <c r="I31" s="97">
        <v>100</v>
      </c>
      <c r="J31" s="98">
        <v>103</v>
      </c>
      <c r="K31" s="27">
        <f t="shared" si="13"/>
        <v>103</v>
      </c>
      <c r="L31" s="53">
        <f t="shared" si="14"/>
        <v>183</v>
      </c>
      <c r="M31" s="54">
        <f t="shared" si="15"/>
        <v>237.71699999999998</v>
      </c>
      <c r="N31" s="156"/>
      <c r="O31" s="60"/>
    </row>
    <row r="32" spans="1:15" ht="17.100000000000001" customHeight="1" thickTop="1" thickBot="1">
      <c r="A32" s="50" t="s">
        <v>46</v>
      </c>
      <c r="B32" s="51">
        <v>69.099999999999994</v>
      </c>
      <c r="C32" s="52">
        <v>1993</v>
      </c>
      <c r="D32" s="107">
        <v>78</v>
      </c>
      <c r="E32" s="89">
        <v>-83</v>
      </c>
      <c r="F32" s="91">
        <v>-83</v>
      </c>
      <c r="G32" s="27">
        <f t="shared" si="12"/>
        <v>78</v>
      </c>
      <c r="H32" s="88">
        <v>100</v>
      </c>
      <c r="I32" s="89">
        <v>-105</v>
      </c>
      <c r="J32" s="91">
        <v>107</v>
      </c>
      <c r="K32" s="27">
        <f t="shared" si="13"/>
        <v>107</v>
      </c>
      <c r="L32" s="53">
        <f t="shared" si="14"/>
        <v>185</v>
      </c>
      <c r="M32" s="54">
        <f t="shared" si="15"/>
        <v>248.64000000000001</v>
      </c>
      <c r="N32" s="156"/>
    </row>
    <row r="33" spans="1:18" ht="17.100000000000001" customHeight="1" thickTop="1" thickBot="1">
      <c r="A33" s="55" t="s">
        <v>47</v>
      </c>
      <c r="B33" s="56">
        <v>66.599999999999994</v>
      </c>
      <c r="C33" s="57">
        <v>1986</v>
      </c>
      <c r="D33" s="110">
        <v>85</v>
      </c>
      <c r="E33" s="93">
        <v>-90</v>
      </c>
      <c r="F33" s="94">
        <v>-90</v>
      </c>
      <c r="G33" s="33">
        <f t="shared" si="12"/>
        <v>85</v>
      </c>
      <c r="H33" s="99">
        <v>-105</v>
      </c>
      <c r="I33" s="100">
        <v>-105</v>
      </c>
      <c r="J33" s="101">
        <v>-105</v>
      </c>
      <c r="K33" s="33">
        <f t="shared" si="13"/>
        <v>0</v>
      </c>
      <c r="L33" s="58">
        <f t="shared" si="14"/>
        <v>85</v>
      </c>
      <c r="M33" s="59">
        <f t="shared" si="15"/>
        <v>117.01100000000001</v>
      </c>
      <c r="N33" s="156"/>
    </row>
    <row r="34" spans="1:18" ht="20.100000000000001" customHeight="1" thickTop="1" thickBot="1">
      <c r="A34" s="162" t="s">
        <v>66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8">
        <f>SUM(M35:M40)-MIN(M35:M40)</f>
        <v>1399.5646999999999</v>
      </c>
      <c r="O34">
        <f>RANK(N34,($N$6,$N$13,$N$20,$N$27,$N$34,$N$41))</f>
        <v>2</v>
      </c>
    </row>
    <row r="35" spans="1:18" ht="17.100000000000001" customHeight="1" thickBot="1">
      <c r="A35" s="44" t="s">
        <v>33</v>
      </c>
      <c r="B35" s="45">
        <v>98.8</v>
      </c>
      <c r="C35" s="46">
        <v>1985</v>
      </c>
      <c r="D35" s="86">
        <v>95</v>
      </c>
      <c r="E35" s="106">
        <v>100</v>
      </c>
      <c r="F35" s="87">
        <v>105</v>
      </c>
      <c r="G35" s="38">
        <f t="shared" ref="G35:G40" si="16">IF(MAX(D35:F35)&lt;0,0,MAX(D35:F35))</f>
        <v>105</v>
      </c>
      <c r="H35" s="103">
        <v>115</v>
      </c>
      <c r="I35" s="104">
        <v>-120</v>
      </c>
      <c r="J35" s="105">
        <v>-120</v>
      </c>
      <c r="K35" s="22">
        <f t="shared" ref="K35:K40" si="17">IF(MAX(H35:J35)&lt;0,0,MAX(H35:J35))</f>
        <v>115</v>
      </c>
      <c r="L35" s="37">
        <f t="shared" ref="L35:L40" si="18">G35+K35</f>
        <v>220</v>
      </c>
      <c r="M35" s="24">
        <f t="shared" ref="M35:M40" si="19">IF(ISNUMBER(B35),(IF(174.393&lt;B35,L35,TRUNC(10^(0.794358141*((LOG((B35/174.393)/LOG(10))*(LOG((B35/174.393)/LOG(10)))))),4)*L35)),0)</f>
        <v>245.91599999999997</v>
      </c>
      <c r="N35" s="156">
        <f>O34</f>
        <v>2</v>
      </c>
    </row>
    <row r="36" spans="1:18" ht="17.100000000000001" customHeight="1" thickTop="1" thickBot="1">
      <c r="A36" s="50" t="s">
        <v>34</v>
      </c>
      <c r="B36" s="51">
        <v>72.7</v>
      </c>
      <c r="C36" s="52">
        <v>1969</v>
      </c>
      <c r="D36" s="120">
        <v>80</v>
      </c>
      <c r="E36" s="89">
        <v>84</v>
      </c>
      <c r="F36" s="90">
        <v>-86</v>
      </c>
      <c r="G36" s="38">
        <f t="shared" si="16"/>
        <v>84</v>
      </c>
      <c r="H36" s="88">
        <v>101</v>
      </c>
      <c r="I36" s="89">
        <v>105</v>
      </c>
      <c r="J36" s="91">
        <v>-108</v>
      </c>
      <c r="K36" s="27">
        <f t="shared" si="17"/>
        <v>105</v>
      </c>
      <c r="L36" s="39">
        <f t="shared" si="18"/>
        <v>189</v>
      </c>
      <c r="M36" s="29">
        <f t="shared" si="19"/>
        <v>246.11580000000001</v>
      </c>
      <c r="N36" s="156"/>
    </row>
    <row r="37" spans="1:18" ht="17.100000000000001" customHeight="1" thickTop="1" thickBot="1">
      <c r="A37" s="50" t="s">
        <v>44</v>
      </c>
      <c r="B37" s="51">
        <v>83.4</v>
      </c>
      <c r="C37" s="52">
        <v>1992</v>
      </c>
      <c r="D37" s="121">
        <v>100</v>
      </c>
      <c r="E37" s="108">
        <v>106</v>
      </c>
      <c r="F37" s="102">
        <v>-112</v>
      </c>
      <c r="G37" s="38">
        <f t="shared" si="16"/>
        <v>106</v>
      </c>
      <c r="H37" s="88">
        <v>125</v>
      </c>
      <c r="I37" s="89">
        <v>130</v>
      </c>
      <c r="J37" s="91">
        <v>135</v>
      </c>
      <c r="K37" s="27">
        <f t="shared" si="17"/>
        <v>135</v>
      </c>
      <c r="L37" s="39">
        <f t="shared" si="18"/>
        <v>241</v>
      </c>
      <c r="M37" s="29">
        <f t="shared" si="19"/>
        <v>290.74239999999998</v>
      </c>
      <c r="N37" s="156"/>
    </row>
    <row r="38" spans="1:18" ht="17.100000000000001" customHeight="1" thickTop="1" thickBot="1">
      <c r="A38" s="50" t="s">
        <v>45</v>
      </c>
      <c r="B38" s="51">
        <v>83.8</v>
      </c>
      <c r="C38" s="52">
        <v>1990</v>
      </c>
      <c r="D38" s="121">
        <v>100</v>
      </c>
      <c r="E38" s="108">
        <v>107</v>
      </c>
      <c r="F38" s="102">
        <v>-112</v>
      </c>
      <c r="G38" s="38">
        <f t="shared" si="16"/>
        <v>107</v>
      </c>
      <c r="H38" s="88">
        <v>130</v>
      </c>
      <c r="I38" s="89">
        <v>135</v>
      </c>
      <c r="J38" s="91">
        <v>0</v>
      </c>
      <c r="K38" s="27">
        <f t="shared" si="17"/>
        <v>135</v>
      </c>
      <c r="L38" s="39">
        <f t="shared" si="18"/>
        <v>242</v>
      </c>
      <c r="M38" s="29">
        <f t="shared" si="19"/>
        <v>291.24700000000001</v>
      </c>
      <c r="N38" s="156"/>
    </row>
    <row r="39" spans="1:18" ht="17.100000000000001" customHeight="1" thickTop="1" thickBot="1">
      <c r="A39" s="50" t="s">
        <v>48</v>
      </c>
      <c r="B39" s="51">
        <v>97.8</v>
      </c>
      <c r="C39" s="52">
        <v>1991</v>
      </c>
      <c r="D39" s="121">
        <v>114</v>
      </c>
      <c r="E39" s="102">
        <v>-120</v>
      </c>
      <c r="F39" s="102">
        <v>-120</v>
      </c>
      <c r="G39" s="61">
        <f t="shared" si="16"/>
        <v>114</v>
      </c>
      <c r="H39" s="96">
        <v>135</v>
      </c>
      <c r="I39" s="97">
        <v>140</v>
      </c>
      <c r="J39" s="98">
        <v>-145</v>
      </c>
      <c r="K39" s="27">
        <f t="shared" si="17"/>
        <v>140</v>
      </c>
      <c r="L39" s="39">
        <f t="shared" si="18"/>
        <v>254</v>
      </c>
      <c r="M39" s="29">
        <f t="shared" si="19"/>
        <v>285.06420000000003</v>
      </c>
      <c r="N39" s="156"/>
    </row>
    <row r="40" spans="1:18" ht="17.100000000000001" customHeight="1" thickTop="1" thickBot="1">
      <c r="A40" s="55" t="s">
        <v>49</v>
      </c>
      <c r="B40" s="56">
        <v>103.8</v>
      </c>
      <c r="C40" s="57">
        <v>1985</v>
      </c>
      <c r="D40" s="122">
        <v>115</v>
      </c>
      <c r="E40" s="111">
        <v>120</v>
      </c>
      <c r="F40" s="40">
        <v>-125</v>
      </c>
      <c r="G40" s="41">
        <f t="shared" si="16"/>
        <v>120</v>
      </c>
      <c r="H40" s="92">
        <v>130</v>
      </c>
      <c r="I40" s="93">
        <v>141</v>
      </c>
      <c r="J40" s="42">
        <v>-145</v>
      </c>
      <c r="K40" s="33">
        <f t="shared" si="17"/>
        <v>141</v>
      </c>
      <c r="L40" s="43">
        <f t="shared" si="18"/>
        <v>261</v>
      </c>
      <c r="M40" s="35">
        <f t="shared" si="19"/>
        <v>286.39529999999996</v>
      </c>
      <c r="N40" s="156"/>
      <c r="Q40" s="138"/>
    </row>
    <row r="41" spans="1:18" ht="20.100000000000001" customHeight="1" thickTop="1" thickBot="1">
      <c r="A41" s="162" t="s">
        <v>67</v>
      </c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8">
        <f>SUM(M42:M47)-MIN(M42:M47)</f>
        <v>1258.7605999999996</v>
      </c>
      <c r="O41">
        <f>RANK(N41,($N$6,$N$13,$N$20,$N$27,$N$34,$N$41))</f>
        <v>5</v>
      </c>
    </row>
    <row r="42" spans="1:18" ht="17.100000000000001" customHeight="1" thickBot="1">
      <c r="A42" s="44" t="s">
        <v>40</v>
      </c>
      <c r="B42" s="45">
        <v>85.8</v>
      </c>
      <c r="C42" s="46">
        <v>1980</v>
      </c>
      <c r="D42" s="113">
        <v>93</v>
      </c>
      <c r="E42" s="106">
        <v>98</v>
      </c>
      <c r="F42" s="90">
        <v>103</v>
      </c>
      <c r="G42" s="62">
        <f t="shared" ref="G42:G47" si="20">IF(MAX(D42:F42)&lt;0,0,MAX(D42:F42))</f>
        <v>103</v>
      </c>
      <c r="H42" s="88">
        <v>-113</v>
      </c>
      <c r="I42" s="106">
        <v>113</v>
      </c>
      <c r="J42" s="90">
        <v>118</v>
      </c>
      <c r="K42" s="63">
        <f t="shared" ref="K42:K47" si="21">IF(MAX(H42:J42)&lt;0,0,MAX(H42:J42))</f>
        <v>118</v>
      </c>
      <c r="L42" s="37">
        <f t="shared" ref="L42:L47" si="22">G42+K42</f>
        <v>221</v>
      </c>
      <c r="M42" s="24">
        <f t="shared" ref="M42:M47" si="23">IF(ISNUMBER(B42),(IF(174.393&lt;B42,L42,TRUNC(10^(0.794358141*((LOG((B42/174.393)/LOG(10))*(LOG((B42/174.393)/LOG(10)))))),4)*L42)),0)</f>
        <v>262.87950000000001</v>
      </c>
      <c r="N42" s="156">
        <f>O41</f>
        <v>5</v>
      </c>
    </row>
    <row r="43" spans="1:18" ht="17.100000000000001" customHeight="1" thickTop="1" thickBot="1">
      <c r="A43" s="50" t="s">
        <v>41</v>
      </c>
      <c r="B43" s="51">
        <v>97.8</v>
      </c>
      <c r="C43" s="52">
        <v>1985</v>
      </c>
      <c r="D43" s="115">
        <v>93</v>
      </c>
      <c r="E43" s="89">
        <v>-98</v>
      </c>
      <c r="F43" s="109">
        <v>-100</v>
      </c>
      <c r="G43" s="64">
        <f>IF(MAX(D43:F43)&lt;0,0,MAX(D43:F43))</f>
        <v>93</v>
      </c>
      <c r="H43" s="115">
        <v>125</v>
      </c>
      <c r="I43" s="108">
        <v>131</v>
      </c>
      <c r="J43" s="108">
        <v>136</v>
      </c>
      <c r="K43" s="61">
        <f t="shared" si="21"/>
        <v>136</v>
      </c>
      <c r="L43" s="39">
        <f t="shared" si="22"/>
        <v>229</v>
      </c>
      <c r="M43" s="29">
        <f t="shared" si="23"/>
        <v>257.00670000000002</v>
      </c>
      <c r="N43" s="156"/>
    </row>
    <row r="44" spans="1:18" ht="17.100000000000001" customHeight="1" thickTop="1" thickBot="1">
      <c r="A44" s="50" t="s">
        <v>62</v>
      </c>
      <c r="B44" s="51">
        <v>88.6</v>
      </c>
      <c r="C44" s="52">
        <v>1989</v>
      </c>
      <c r="D44" s="115">
        <v>91</v>
      </c>
      <c r="E44" s="89">
        <v>-96</v>
      </c>
      <c r="F44" s="109">
        <v>-98</v>
      </c>
      <c r="G44" s="64">
        <f t="shared" si="20"/>
        <v>91</v>
      </c>
      <c r="H44" s="115">
        <v>116</v>
      </c>
      <c r="I44" s="89">
        <v>-124</v>
      </c>
      <c r="J44" s="123">
        <v>125</v>
      </c>
      <c r="K44" s="61">
        <f>IF(MAX(H44:J44)&lt;0,0,MAX(H44:J44))</f>
        <v>125</v>
      </c>
      <c r="L44" s="39">
        <f t="shared" si="22"/>
        <v>216</v>
      </c>
      <c r="M44" s="29">
        <f t="shared" si="23"/>
        <v>253.0224</v>
      </c>
      <c r="N44" s="156"/>
    </row>
    <row r="45" spans="1:18" ht="17.100000000000001" customHeight="1" thickTop="1" thickBot="1">
      <c r="A45" s="50" t="s">
        <v>63</v>
      </c>
      <c r="B45" s="51">
        <v>87.2</v>
      </c>
      <c r="C45" s="52">
        <v>1993</v>
      </c>
      <c r="D45" s="115">
        <v>90</v>
      </c>
      <c r="E45" s="89">
        <v>-98</v>
      </c>
      <c r="F45" s="109">
        <v>-100</v>
      </c>
      <c r="G45" s="64">
        <f t="shared" si="20"/>
        <v>90</v>
      </c>
      <c r="H45" s="89">
        <v>-120</v>
      </c>
      <c r="I45" s="89">
        <v>-120</v>
      </c>
      <c r="J45" s="123">
        <v>123</v>
      </c>
      <c r="K45" s="61">
        <f t="shared" si="21"/>
        <v>123</v>
      </c>
      <c r="L45" s="39">
        <f t="shared" si="22"/>
        <v>213</v>
      </c>
      <c r="M45" s="29">
        <f t="shared" si="23"/>
        <v>251.38259999999997</v>
      </c>
      <c r="N45" s="156"/>
    </row>
    <row r="46" spans="1:18" ht="17.100000000000001" customHeight="1" thickTop="1" thickBot="1">
      <c r="A46" s="50" t="s">
        <v>64</v>
      </c>
      <c r="B46" s="51">
        <v>85.7</v>
      </c>
      <c r="C46" s="52">
        <v>1984</v>
      </c>
      <c r="D46" s="115">
        <v>75</v>
      </c>
      <c r="E46" s="89">
        <v>-82</v>
      </c>
      <c r="F46" s="109">
        <v>85</v>
      </c>
      <c r="G46" s="64">
        <f t="shared" si="20"/>
        <v>85</v>
      </c>
      <c r="H46" s="124">
        <v>100</v>
      </c>
      <c r="I46" s="108">
        <v>107</v>
      </c>
      <c r="J46" s="125">
        <v>112</v>
      </c>
      <c r="K46" s="61">
        <f t="shared" si="21"/>
        <v>112</v>
      </c>
      <c r="L46" s="39">
        <f t="shared" si="22"/>
        <v>197</v>
      </c>
      <c r="M46" s="29">
        <f t="shared" si="23"/>
        <v>234.46939999999998</v>
      </c>
      <c r="N46" s="156"/>
    </row>
    <row r="47" spans="1:18" ht="17.100000000000001" customHeight="1" thickTop="1" thickBot="1">
      <c r="A47" s="55" t="s">
        <v>65</v>
      </c>
      <c r="B47" s="56">
        <v>109.7</v>
      </c>
      <c r="C47" s="57">
        <v>1985</v>
      </c>
      <c r="D47" s="139">
        <v>80</v>
      </c>
      <c r="E47" s="93">
        <v>-85</v>
      </c>
      <c r="F47" s="94">
        <v>85</v>
      </c>
      <c r="G47" s="76">
        <f t="shared" si="20"/>
        <v>85</v>
      </c>
      <c r="H47" s="126">
        <v>105</v>
      </c>
      <c r="I47" s="100">
        <v>110</v>
      </c>
      <c r="J47" s="127">
        <v>115</v>
      </c>
      <c r="K47" s="65">
        <f t="shared" si="21"/>
        <v>115</v>
      </c>
      <c r="L47" s="43">
        <f t="shared" si="22"/>
        <v>200</v>
      </c>
      <c r="M47" s="35">
        <f t="shared" si="23"/>
        <v>215.38</v>
      </c>
      <c r="N47" s="156"/>
      <c r="Q47" s="137"/>
    </row>
    <row r="48" spans="1:18" ht="16.5" customHeight="1" thickTop="1" thickBot="1">
      <c r="A48" s="128"/>
      <c r="B48" s="66"/>
      <c r="C48" s="67"/>
      <c r="D48" s="68"/>
      <c r="E48" s="68"/>
      <c r="G48" s="60"/>
      <c r="H48" s="69"/>
      <c r="I48" s="69"/>
      <c r="J48" s="69"/>
      <c r="K48" s="60"/>
      <c r="L48" s="70"/>
      <c r="M48" s="70"/>
      <c r="N48" s="71"/>
      <c r="R48" s="140"/>
    </row>
    <row r="49" spans="1:14" ht="15.75" customHeight="1" thickTop="1">
      <c r="A49" s="133"/>
      <c r="B49" s="163"/>
      <c r="C49" s="163"/>
      <c r="D49" s="163"/>
      <c r="E49" s="72"/>
      <c r="F49" s="72"/>
      <c r="G49" s="72"/>
      <c r="H49" s="72"/>
      <c r="I49" s="72"/>
      <c r="J49" s="72"/>
      <c r="K49" s="72"/>
      <c r="L49" s="72"/>
      <c r="M49" s="72"/>
      <c r="N49" s="72"/>
    </row>
    <row r="50" spans="1:14" ht="12.75" customHeight="1" thickBot="1">
      <c r="A50" s="134" t="s">
        <v>30</v>
      </c>
      <c r="B50" s="164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</row>
    <row r="51" spans="1:14" ht="15.75" customHeight="1" thickBot="1">
      <c r="A51" s="141" t="s">
        <v>28</v>
      </c>
      <c r="B51" s="142">
        <v>93</v>
      </c>
      <c r="C51" s="143">
        <v>1999</v>
      </c>
      <c r="D51" s="144">
        <v>80</v>
      </c>
      <c r="E51" s="168">
        <v>84</v>
      </c>
      <c r="F51" s="169">
        <v>-85</v>
      </c>
      <c r="G51" s="170">
        <f t="shared" ref="G51" si="24">IF(MAX(D51:F51)&lt;0,0,MAX(D51:F51))</f>
        <v>84</v>
      </c>
      <c r="H51" s="144">
        <v>100</v>
      </c>
      <c r="I51" s="144">
        <v>102</v>
      </c>
      <c r="J51" s="144">
        <v>103</v>
      </c>
      <c r="K51" s="145">
        <f t="shared" ref="K51" si="25">IF(MAX(H51:J51)&lt;0,0,MAX(H51:J51))</f>
        <v>103</v>
      </c>
      <c r="L51" s="146">
        <f t="shared" ref="L51" si="26">G51+K51</f>
        <v>187</v>
      </c>
      <c r="M51" s="147">
        <f t="shared" ref="M51" si="27">IF(ISNUMBER(B51),(IF(174.393&lt;B51,L51,TRUNC(10^(0.794358141*((LOG((B51/174.393)/LOG(10))*(LOG((B51/174.393)/LOG(10)))))),4)*L51)),0)</f>
        <v>214.32069999999999</v>
      </c>
    </row>
    <row r="52" spans="1:14" s="73" customFormat="1" ht="15" customHeight="1">
      <c r="A52" s="135" t="s">
        <v>12</v>
      </c>
      <c r="B52" s="166" t="s">
        <v>26</v>
      </c>
      <c r="C52" s="166"/>
      <c r="D52" s="166"/>
      <c r="E52" s="74"/>
      <c r="I52" s="75"/>
      <c r="J52" s="75"/>
      <c r="K52" s="75"/>
      <c r="L52" s="75"/>
      <c r="M52" s="75"/>
      <c r="N52" s="75"/>
    </row>
    <row r="53" spans="1:14" ht="15" customHeight="1">
      <c r="A53" s="136" t="s">
        <v>13</v>
      </c>
      <c r="B53" t="s">
        <v>68</v>
      </c>
      <c r="M53" s="75"/>
    </row>
  </sheetData>
  <sheetProtection selectLockedCells="1" selectUnlockedCells="1"/>
  <mergeCells count="21">
    <mergeCell ref="B49:D49"/>
    <mergeCell ref="B50:N50"/>
    <mergeCell ref="B52:D52"/>
    <mergeCell ref="A27:M27"/>
    <mergeCell ref="N28:N33"/>
    <mergeCell ref="A34:M34"/>
    <mergeCell ref="N35:N40"/>
    <mergeCell ref="A41:M41"/>
    <mergeCell ref="N42:N47"/>
    <mergeCell ref="N21:N26"/>
    <mergeCell ref="A1:N1"/>
    <mergeCell ref="D2:M2"/>
    <mergeCell ref="A4:C4"/>
    <mergeCell ref="D4:G4"/>
    <mergeCell ref="H4:K4"/>
    <mergeCell ref="L4:N4"/>
    <mergeCell ref="A6:M6"/>
    <mergeCell ref="N7:N12"/>
    <mergeCell ref="A13:M13"/>
    <mergeCell ref="N14:N19"/>
    <mergeCell ref="A20:M20"/>
  </mergeCells>
  <conditionalFormatting sqref="D51:E51 I21 I46:J46 E21 D22:E22 D23:D24 D42:D47 D26 H25:I26 D28 D30:D33 D37:E38 E35 D40:E40 D39 I23 E42 H51:J51 E25:E26 H21:H24 I42:I43 J43:J45 H43:H44">
    <cfRule type="cellIs" dxfId="1" priority="27" stopIfTrue="1" operator="lessThan">
      <formula>0</formula>
    </cfRule>
    <cfRule type="cellIs" dxfId="0" priority="28" stopIfTrue="1" operator="lessThan">
      <formula>0</formula>
    </cfRule>
  </conditionalFormatting>
  <pageMargins left="1.4566929133858268" right="0.19685039370078741" top="0.19685039370078741" bottom="0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>
      <c r="B1" s="77" t="s">
        <v>14</v>
      </c>
      <c r="C1" s="77"/>
      <c r="D1" s="81"/>
      <c r="E1" s="81"/>
      <c r="F1" s="81"/>
    </row>
    <row r="2" spans="2:6">
      <c r="B2" s="77" t="s">
        <v>15</v>
      </c>
      <c r="C2" s="77"/>
      <c r="D2" s="81"/>
      <c r="E2" s="81"/>
      <c r="F2" s="81"/>
    </row>
    <row r="3" spans="2:6">
      <c r="B3" s="78"/>
      <c r="C3" s="78"/>
      <c r="D3" s="82"/>
      <c r="E3" s="82"/>
      <c r="F3" s="82"/>
    </row>
    <row r="4" spans="2:6" ht="51">
      <c r="B4" s="78" t="s">
        <v>16</v>
      </c>
      <c r="C4" s="78"/>
      <c r="D4" s="82"/>
      <c r="E4" s="82"/>
      <c r="F4" s="82"/>
    </row>
    <row r="5" spans="2:6">
      <c r="B5" s="78"/>
      <c r="C5" s="78"/>
      <c r="D5" s="82"/>
      <c r="E5" s="82"/>
      <c r="F5" s="82"/>
    </row>
    <row r="6" spans="2:6">
      <c r="B6" s="77" t="s">
        <v>17</v>
      </c>
      <c r="C6" s="77"/>
      <c r="D6" s="81"/>
      <c r="E6" s="81" t="s">
        <v>18</v>
      </c>
      <c r="F6" s="81" t="s">
        <v>19</v>
      </c>
    </row>
    <row r="7" spans="2:6" ht="13.5" thickBot="1">
      <c r="B7" s="78"/>
      <c r="C7" s="78"/>
      <c r="D7" s="82"/>
      <c r="E7" s="82"/>
      <c r="F7" s="82"/>
    </row>
    <row r="8" spans="2:6" ht="39" thickBot="1">
      <c r="B8" s="79" t="s">
        <v>20</v>
      </c>
      <c r="C8" s="80"/>
      <c r="D8" s="83"/>
      <c r="E8" s="83">
        <v>61</v>
      </c>
      <c r="F8" s="84" t="s">
        <v>21</v>
      </c>
    </row>
    <row r="9" spans="2:6">
      <c r="B9" s="78"/>
      <c r="C9" s="78"/>
      <c r="D9" s="82"/>
      <c r="E9" s="82"/>
      <c r="F9" s="8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II. liga mužů</vt:lpstr>
      <vt:lpstr>Sestava kompatibility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JANEBA</dc:creator>
  <cp:lastModifiedBy>Admin</cp:lastModifiedBy>
  <cp:lastPrinted>2016-05-22T13:47:52Z</cp:lastPrinted>
  <dcterms:created xsi:type="dcterms:W3CDTF">2014-06-18T08:01:47Z</dcterms:created>
  <dcterms:modified xsi:type="dcterms:W3CDTF">2016-05-25T02:58:08Z</dcterms:modified>
</cp:coreProperties>
</file>