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1280" windowHeight="6165" activeTab="2"/>
  </bookViews>
  <sheets>
    <sheet name="M-85" sheetId="1" r:id="rId1"/>
    <sheet name="M+85" sheetId="2" r:id="rId2"/>
    <sheet name="Masters" sheetId="3" r:id="rId3"/>
    <sheet name="Ženy" sheetId="4" r:id="rId4"/>
    <sheet name="MM" sheetId="5" r:id="rId5"/>
  </sheets>
  <definedNames>
    <definedName name="_xlnm.Print_Area" localSheetId="1">'M+85'!$A$1:$P$39</definedName>
    <definedName name="_xlnm.Print_Area" localSheetId="0">'M-85'!$A$1:$P$39</definedName>
    <definedName name="_xlnm.Print_Area" localSheetId="2">'Masters'!$B$1:$R$39</definedName>
    <definedName name="_xlnm.Print_Area" localSheetId="3">'Ženy'!$B$1:$P$39</definedName>
  </definedNames>
  <calcPr fullCalcOnLoad="1"/>
</workbook>
</file>

<file path=xl/sharedStrings.xml><?xml version="1.0" encoding="utf-8"?>
<sst xmlns="http://schemas.openxmlformats.org/spreadsheetml/2006/main" count="150" uniqueCount="60">
  <si>
    <t xml:space="preserve">    Český svaz vzpírání</t>
  </si>
  <si>
    <t>Těl.hm.</t>
  </si>
  <si>
    <t>Jméno</t>
  </si>
  <si>
    <t>Oddíl</t>
  </si>
  <si>
    <t>Nadhoz</t>
  </si>
  <si>
    <t>Sinclair</t>
  </si>
  <si>
    <t>narození</t>
  </si>
  <si>
    <t>I.</t>
  </si>
  <si>
    <t>II.</t>
  </si>
  <si>
    <t>III.</t>
  </si>
  <si>
    <t>Zap.</t>
  </si>
  <si>
    <t>Místo konání:</t>
  </si>
  <si>
    <t>Ročník</t>
  </si>
  <si>
    <t>Umístění</t>
  </si>
  <si>
    <t>celkem</t>
  </si>
  <si>
    <t>Malone</t>
  </si>
  <si>
    <t>Melzer</t>
  </si>
  <si>
    <t>Age</t>
  </si>
  <si>
    <t>MaloneMeltzerCoeficient</t>
  </si>
  <si>
    <t>Termín:</t>
  </si>
  <si>
    <t>Trh</t>
  </si>
  <si>
    <t>Dvojboj</t>
  </si>
  <si>
    <t>Nová Role</t>
  </si>
  <si>
    <t>Rozhodčí</t>
  </si>
  <si>
    <t>Technický rozhodčí</t>
  </si>
  <si>
    <t>Zapisovatel</t>
  </si>
  <si>
    <t xml:space="preserve">Místo konání: </t>
  </si>
  <si>
    <t xml:space="preserve">Místo konání:  </t>
  </si>
  <si>
    <t>26.ročník  Velké ceny Nové Role</t>
  </si>
  <si>
    <t>Lokingová Dominika</t>
  </si>
  <si>
    <t>R.Rotava</t>
  </si>
  <si>
    <t>Mrnuštík  Karel</t>
  </si>
  <si>
    <t>Podšer Miloš</t>
  </si>
  <si>
    <t>Kutner  Petr</t>
  </si>
  <si>
    <t>PSK Ol.Praha</t>
  </si>
  <si>
    <t>Brodský Jiří</t>
  </si>
  <si>
    <t>Barbel Praha</t>
  </si>
  <si>
    <t>Kukučka  Jan</t>
  </si>
  <si>
    <t>S.Vyšehrad Praha</t>
  </si>
  <si>
    <t>Klímek  Vlastimír</t>
  </si>
  <si>
    <t>Baník Sokolov</t>
  </si>
  <si>
    <t>Rosprimová Štěpánka</t>
  </si>
  <si>
    <t>Pech  Milan</t>
  </si>
  <si>
    <t>Baník Meziboří</t>
  </si>
  <si>
    <t>Gavor Daniel</t>
  </si>
  <si>
    <t>Malá  Michaela</t>
  </si>
  <si>
    <t>SKV Teplice</t>
  </si>
  <si>
    <t>Kasal Ondřej</t>
  </si>
  <si>
    <t>PSK O.Praha</t>
  </si>
  <si>
    <t>Kováč  Dušan</t>
  </si>
  <si>
    <t>B.Meziboří</t>
  </si>
  <si>
    <t>Kuchař Petr</t>
  </si>
  <si>
    <t>Fuchs  Bedřich</t>
  </si>
  <si>
    <t>x</t>
  </si>
  <si>
    <t>Spilka Michal</t>
  </si>
  <si>
    <t>Pecka Tomáš</t>
  </si>
  <si>
    <t>M.Polanský,J.Jílek</t>
  </si>
  <si>
    <t>P.Kocurová</t>
  </si>
  <si>
    <t>D.Lokingová,P.Stanislav,A.Kocur</t>
  </si>
  <si>
    <t>P.Stanislav,A.Kocur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</si>
</sst>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yyyy"/>
    <numFmt numFmtId="166" formatCode="0.000"/>
    <numFmt numFmtId="167" formatCode="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63"/>
      </left>
      <right/>
      <top/>
      <bottom/>
    </border>
    <border>
      <left style="medium"/>
      <right/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63"/>
      </left>
      <right style="thin">
        <color indexed="63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medium">
        <color indexed="8"/>
      </left>
      <right/>
      <top style="medium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63"/>
      </left>
      <right style="thin">
        <color indexed="63"/>
      </right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/>
      <bottom/>
    </border>
    <border>
      <left style="thin">
        <color indexed="63"/>
      </left>
      <right/>
      <top style="thin">
        <color indexed="63"/>
      </top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thin">
        <color indexed="63"/>
      </left>
      <right style="thin">
        <color indexed="63"/>
      </right>
      <top/>
      <bottom style="hair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164" fontId="3" fillId="0" borderId="17" xfId="0" applyNumberFormat="1" applyFont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Continuous"/>
    </xf>
    <xf numFmtId="1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2" fillId="0" borderId="3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1" fillId="0" borderId="0" xfId="0" applyFont="1" applyAlignment="1">
      <alignment/>
    </xf>
    <xf numFmtId="1" fontId="4" fillId="0" borderId="2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3" fillId="0" borderId="30" xfId="0" applyNumberFormat="1" applyFont="1" applyBorder="1" applyAlignment="1" quotePrefix="1">
      <alignment horizontal="center"/>
    </xf>
    <xf numFmtId="1" fontId="4" fillId="0" borderId="30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0" fillId="0" borderId="55" xfId="0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font>
        <color indexed="9"/>
      </font>
    </dxf>
    <dxf>
      <font>
        <color indexed="20"/>
      </font>
      <fill>
        <patternFill>
          <bgColor indexed="46"/>
        </patternFill>
      </fill>
    </dxf>
    <dxf>
      <font>
        <strike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strike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strike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indexed="9"/>
      </font>
    </dxf>
    <dxf>
      <font>
        <strike/>
        <color indexed="10"/>
      </font>
    </dxf>
    <dxf>
      <font>
        <color indexed="20"/>
      </font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0">
      <selection activeCell="D37" sqref="D37:P37"/>
    </sheetView>
  </sheetViews>
  <sheetFormatPr defaultColWidth="9.140625" defaultRowHeight="12.75"/>
  <cols>
    <col min="1" max="1" width="2.7109375" style="0" customWidth="1"/>
    <col min="2" max="2" width="7.28125" style="0" customWidth="1"/>
    <col min="3" max="3" width="22.28125" style="0" bestFit="1" customWidth="1"/>
    <col min="5" max="5" width="22.140625" style="0" customWidth="1"/>
    <col min="6" max="8" width="7.00390625" style="0" customWidth="1"/>
    <col min="9" max="9" width="6.421875" style="0" customWidth="1"/>
    <col min="10" max="12" width="7.00390625" style="0" customWidth="1"/>
    <col min="13" max="13" width="6.421875" style="0" customWidth="1"/>
    <col min="14" max="14" width="8.00390625" style="0" customWidth="1"/>
    <col min="15" max="15" width="11.7109375" style="0" customWidth="1"/>
    <col min="16" max="16" width="8.8515625" style="51" bestFit="1" customWidth="1"/>
  </cols>
  <sheetData>
    <row r="1" spans="2:16" ht="26.25">
      <c r="B1" s="99" t="str">
        <f>Masters!B1</f>
        <v>26.ročník  Velké ceny Nové Role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2:16" ht="15.75" customHeight="1">
      <c r="B2" s="50"/>
      <c r="C2" s="85">
        <f>Masters!C2</f>
        <v>42658</v>
      </c>
      <c r="D2" s="101" t="s">
        <v>0</v>
      </c>
      <c r="E2" s="101"/>
      <c r="F2" s="101"/>
      <c r="G2" s="101"/>
      <c r="H2" s="101"/>
      <c r="I2" s="101"/>
      <c r="J2" s="101"/>
      <c r="K2" s="101"/>
      <c r="L2" s="101"/>
      <c r="M2" s="50" t="s">
        <v>27</v>
      </c>
      <c r="N2" s="50"/>
      <c r="O2" s="101" t="str">
        <f>Masters!P2</f>
        <v>Nová Role</v>
      </c>
      <c r="P2" s="102"/>
    </row>
    <row r="3" ht="9.75" customHeight="1" thickBot="1"/>
    <row r="4" spans="2:16" ht="13.5" thickBot="1">
      <c r="B4" s="11" t="s">
        <v>1</v>
      </c>
      <c r="C4" s="13" t="s">
        <v>2</v>
      </c>
      <c r="D4" s="11" t="s">
        <v>12</v>
      </c>
      <c r="E4" s="54" t="s">
        <v>3</v>
      </c>
      <c r="F4" s="48" t="s">
        <v>20</v>
      </c>
      <c r="G4" s="86"/>
      <c r="H4" s="86"/>
      <c r="I4" s="87"/>
      <c r="J4" s="48" t="s">
        <v>4</v>
      </c>
      <c r="K4" s="86"/>
      <c r="L4" s="86"/>
      <c r="M4" s="87"/>
      <c r="N4" s="58" t="s">
        <v>21</v>
      </c>
      <c r="O4" s="13" t="s">
        <v>5</v>
      </c>
      <c r="P4" s="59"/>
    </row>
    <row r="5" spans="2:16" ht="13.5" thickBot="1">
      <c r="B5" s="60"/>
      <c r="C5" s="88"/>
      <c r="D5" s="89" t="s">
        <v>6</v>
      </c>
      <c r="E5" s="88"/>
      <c r="F5" s="63" t="s">
        <v>7</v>
      </c>
      <c r="G5" s="13" t="s">
        <v>8</v>
      </c>
      <c r="H5" s="64" t="s">
        <v>9</v>
      </c>
      <c r="I5" s="13" t="s">
        <v>10</v>
      </c>
      <c r="J5" s="64" t="s">
        <v>7</v>
      </c>
      <c r="K5" s="13" t="s">
        <v>8</v>
      </c>
      <c r="L5" s="64" t="s">
        <v>9</v>
      </c>
      <c r="M5" s="13" t="s">
        <v>10</v>
      </c>
      <c r="N5" s="65"/>
      <c r="O5" s="66"/>
      <c r="P5" s="67" t="s">
        <v>13</v>
      </c>
    </row>
    <row r="6" spans="1:16" ht="12.75">
      <c r="A6" s="68">
        <f>IF(D6=0,0,1)</f>
        <v>1</v>
      </c>
      <c r="B6" s="21">
        <v>81</v>
      </c>
      <c r="C6" s="90" t="s">
        <v>32</v>
      </c>
      <c r="D6" s="91">
        <v>1977</v>
      </c>
      <c r="E6" s="92" t="s">
        <v>22</v>
      </c>
      <c r="F6" s="25">
        <v>88</v>
      </c>
      <c r="G6" s="26">
        <v>93</v>
      </c>
      <c r="H6" s="25">
        <v>96</v>
      </c>
      <c r="I6" s="69">
        <f>IF(MAX(F6:H6)&lt;0,0,MAX(F6:H6))</f>
        <v>96</v>
      </c>
      <c r="J6" s="25">
        <v>103</v>
      </c>
      <c r="K6" s="26">
        <v>-108</v>
      </c>
      <c r="L6" s="25">
        <v>108</v>
      </c>
      <c r="M6" s="69">
        <f>IF(MAX(J6:L6)&lt;0,0,MAX(J6:L6))</f>
        <v>108</v>
      </c>
      <c r="N6" s="70">
        <f>SUM(I6,M6)</f>
        <v>204</v>
      </c>
      <c r="O6" s="71">
        <f aca="true" t="shared" si="0" ref="O6:O35">IF(ISNUMBER(B6),(IF(174.393&lt;B6,N6,TRUNC(10^(0.794358141*((LOG((B6/174.393)/LOG(10))*(LOG((B6/174.393)/LOG(10)))))),4)*N6)),0)</f>
        <v>249.8796</v>
      </c>
      <c r="P6" s="72">
        <f>IF(D6&gt;1,RANK(O6,$O$6:$O$35),0)</f>
        <v>2</v>
      </c>
    </row>
    <row r="7" spans="1:16" ht="12.75">
      <c r="A7" s="68">
        <f aca="true" t="shared" si="1" ref="A7:A35">IF(D7=0,0,1)</f>
        <v>1</v>
      </c>
      <c r="B7" s="29">
        <v>84.4</v>
      </c>
      <c r="C7" s="1" t="s">
        <v>47</v>
      </c>
      <c r="D7" s="2">
        <v>1999</v>
      </c>
      <c r="E7" s="7" t="s">
        <v>48</v>
      </c>
      <c r="F7" s="9">
        <v>60</v>
      </c>
      <c r="G7" s="10">
        <v>67</v>
      </c>
      <c r="H7" s="9">
        <v>72</v>
      </c>
      <c r="I7" s="73">
        <f>IF(MAX(F7:H7)&lt;0,0,MAX(F7:H7))</f>
        <v>72</v>
      </c>
      <c r="J7" s="9">
        <v>85</v>
      </c>
      <c r="K7" s="10">
        <v>90</v>
      </c>
      <c r="L7" s="9">
        <v>-95</v>
      </c>
      <c r="M7" s="73">
        <f>IF(MAX(J7:L7)&lt;0,0,MAX(J7:L7))</f>
        <v>90</v>
      </c>
      <c r="N7" s="49">
        <f>SUM(I7,M7)</f>
        <v>162</v>
      </c>
      <c r="O7" s="8">
        <f t="shared" si="0"/>
        <v>194.2704</v>
      </c>
      <c r="P7" s="74">
        <f aca="true" t="shared" si="2" ref="P7:P35">IF(D7&gt;1,RANK(O7,$O$6:$O$35),0)</f>
        <v>4</v>
      </c>
    </row>
    <row r="8" spans="1:16" ht="12.75">
      <c r="A8" s="68">
        <f t="shared" si="1"/>
        <v>1</v>
      </c>
      <c r="B8" s="29">
        <v>83.6</v>
      </c>
      <c r="C8" s="1" t="s">
        <v>49</v>
      </c>
      <c r="D8" s="2">
        <v>1983</v>
      </c>
      <c r="E8" s="7" t="s">
        <v>50</v>
      </c>
      <c r="F8" s="9">
        <v>95</v>
      </c>
      <c r="G8" s="10">
        <v>105</v>
      </c>
      <c r="H8" s="9">
        <v>-110</v>
      </c>
      <c r="I8" s="73">
        <f>IF(MAX(F8:H8)&lt;0,0,MAX(F8:H8))</f>
        <v>105</v>
      </c>
      <c r="J8" s="9">
        <v>120</v>
      </c>
      <c r="K8" s="10">
        <v>130</v>
      </c>
      <c r="L8" s="75">
        <v>-140</v>
      </c>
      <c r="M8" s="73">
        <f>IF(MAX(J8:L8)&lt;0,0,MAX(J8:L8))</f>
        <v>130</v>
      </c>
      <c r="N8" s="49">
        <f>SUM(I8,M8)</f>
        <v>235</v>
      </c>
      <c r="O8" s="8">
        <f t="shared" si="0"/>
        <v>283.175</v>
      </c>
      <c r="P8" s="74">
        <f t="shared" si="2"/>
        <v>1</v>
      </c>
    </row>
    <row r="9" spans="1:16" ht="12.75">
      <c r="A9" s="68">
        <f t="shared" si="1"/>
        <v>1</v>
      </c>
      <c r="B9" s="29">
        <v>63.5</v>
      </c>
      <c r="C9" s="1" t="s">
        <v>51</v>
      </c>
      <c r="D9" s="2">
        <v>1999</v>
      </c>
      <c r="E9" s="7" t="s">
        <v>46</v>
      </c>
      <c r="F9" s="9">
        <v>50</v>
      </c>
      <c r="G9" s="10">
        <v>55</v>
      </c>
      <c r="H9" s="9">
        <v>60</v>
      </c>
      <c r="I9" s="73">
        <f aca="true" t="shared" si="3" ref="I9:I35">IF(MAX(F9:H9)&lt;0,0,MAX(F9:H9))</f>
        <v>60</v>
      </c>
      <c r="J9" s="9">
        <v>70</v>
      </c>
      <c r="K9" s="10">
        <v>75</v>
      </c>
      <c r="L9" s="75">
        <v>80</v>
      </c>
      <c r="M9" s="73">
        <f aca="true" t="shared" si="4" ref="M9:M35">IF(MAX(J9:L9)&lt;0,0,MAX(J9:L9))</f>
        <v>80</v>
      </c>
      <c r="N9" s="49">
        <f aca="true" t="shared" si="5" ref="N9:N35">SUM(I9,M9)</f>
        <v>140</v>
      </c>
      <c r="O9" s="8">
        <f t="shared" si="0"/>
        <v>199.07999999999998</v>
      </c>
      <c r="P9" s="74">
        <f t="shared" si="2"/>
        <v>3</v>
      </c>
    </row>
    <row r="10" spans="1:16" ht="12.75">
      <c r="A10" s="68">
        <f t="shared" si="1"/>
        <v>1</v>
      </c>
      <c r="B10" s="29">
        <v>82.4</v>
      </c>
      <c r="C10" s="1" t="s">
        <v>52</v>
      </c>
      <c r="D10" s="2">
        <v>1998</v>
      </c>
      <c r="E10" s="7" t="s">
        <v>46</v>
      </c>
      <c r="F10" s="9">
        <v>60</v>
      </c>
      <c r="G10" s="10">
        <v>65</v>
      </c>
      <c r="H10" s="9">
        <v>-70</v>
      </c>
      <c r="I10" s="73">
        <f t="shared" si="3"/>
        <v>65</v>
      </c>
      <c r="J10" s="9">
        <v>85</v>
      </c>
      <c r="K10" s="10">
        <v>92</v>
      </c>
      <c r="L10" s="75">
        <v>95</v>
      </c>
      <c r="M10" s="73">
        <f t="shared" si="4"/>
        <v>95</v>
      </c>
      <c r="N10" s="49">
        <f t="shared" si="5"/>
        <v>160</v>
      </c>
      <c r="O10" s="8">
        <f t="shared" si="0"/>
        <v>194.224</v>
      </c>
      <c r="P10" s="74">
        <f t="shared" si="2"/>
        <v>5</v>
      </c>
    </row>
    <row r="11" spans="1:16" ht="12.75">
      <c r="A11" s="68">
        <f t="shared" si="1"/>
        <v>0</v>
      </c>
      <c r="B11" s="29"/>
      <c r="C11" s="1"/>
      <c r="D11" s="2"/>
      <c r="E11" s="7"/>
      <c r="F11" s="9"/>
      <c r="G11" s="10"/>
      <c r="H11" s="9"/>
      <c r="I11" s="73">
        <f t="shared" si="3"/>
        <v>0</v>
      </c>
      <c r="J11" s="9"/>
      <c r="K11" s="10"/>
      <c r="L11" s="75"/>
      <c r="M11" s="73">
        <f t="shared" si="4"/>
        <v>0</v>
      </c>
      <c r="N11" s="49">
        <f t="shared" si="5"/>
        <v>0</v>
      </c>
      <c r="O11" s="8">
        <f t="shared" si="0"/>
        <v>0</v>
      </c>
      <c r="P11" s="74">
        <f t="shared" si="2"/>
        <v>0</v>
      </c>
    </row>
    <row r="12" spans="1:16" ht="12.75">
      <c r="A12" s="68">
        <f t="shared" si="1"/>
        <v>0</v>
      </c>
      <c r="B12" s="29"/>
      <c r="C12" s="1"/>
      <c r="D12" s="2"/>
      <c r="E12" s="7"/>
      <c r="F12" s="9"/>
      <c r="G12" s="10"/>
      <c r="H12" s="9"/>
      <c r="I12" s="73">
        <f t="shared" si="3"/>
        <v>0</v>
      </c>
      <c r="J12" s="9"/>
      <c r="K12" s="10"/>
      <c r="L12" s="75"/>
      <c r="M12" s="73">
        <f t="shared" si="4"/>
        <v>0</v>
      </c>
      <c r="N12" s="49">
        <f t="shared" si="5"/>
        <v>0</v>
      </c>
      <c r="O12" s="8">
        <f t="shared" si="0"/>
        <v>0</v>
      </c>
      <c r="P12" s="74">
        <f t="shared" si="2"/>
        <v>0</v>
      </c>
    </row>
    <row r="13" spans="1:16" ht="12.75">
      <c r="A13" s="68">
        <f t="shared" si="1"/>
        <v>0</v>
      </c>
      <c r="B13" s="29"/>
      <c r="C13" s="1"/>
      <c r="D13" s="2"/>
      <c r="E13" s="7"/>
      <c r="F13" s="9"/>
      <c r="G13" s="10"/>
      <c r="H13" s="9"/>
      <c r="I13" s="73">
        <f t="shared" si="3"/>
        <v>0</v>
      </c>
      <c r="J13" s="9"/>
      <c r="K13" s="10"/>
      <c r="L13" s="75"/>
      <c r="M13" s="73">
        <f t="shared" si="4"/>
        <v>0</v>
      </c>
      <c r="N13" s="49">
        <f t="shared" si="5"/>
        <v>0</v>
      </c>
      <c r="O13" s="8">
        <f t="shared" si="0"/>
        <v>0</v>
      </c>
      <c r="P13" s="74">
        <f t="shared" si="2"/>
        <v>0</v>
      </c>
    </row>
    <row r="14" spans="1:16" ht="12.75">
      <c r="A14" s="68">
        <f t="shared" si="1"/>
        <v>0</v>
      </c>
      <c r="B14" s="29"/>
      <c r="C14" s="1"/>
      <c r="D14" s="2"/>
      <c r="E14" s="7"/>
      <c r="F14" s="9"/>
      <c r="G14" s="10"/>
      <c r="H14" s="9"/>
      <c r="I14" s="73">
        <f t="shared" si="3"/>
        <v>0</v>
      </c>
      <c r="J14" s="9"/>
      <c r="K14" s="10"/>
      <c r="L14" s="75"/>
      <c r="M14" s="73">
        <f t="shared" si="4"/>
        <v>0</v>
      </c>
      <c r="N14" s="49">
        <f t="shared" si="5"/>
        <v>0</v>
      </c>
      <c r="O14" s="8">
        <f t="shared" si="0"/>
        <v>0</v>
      </c>
      <c r="P14" s="74">
        <f t="shared" si="2"/>
        <v>0</v>
      </c>
    </row>
    <row r="15" spans="1:16" ht="12.75">
      <c r="A15" s="68">
        <f t="shared" si="1"/>
        <v>0</v>
      </c>
      <c r="B15" s="29"/>
      <c r="C15" s="93"/>
      <c r="D15" s="2"/>
      <c r="E15" s="7"/>
      <c r="F15" s="9"/>
      <c r="G15" s="10"/>
      <c r="H15" s="9"/>
      <c r="I15" s="73">
        <f t="shared" si="3"/>
        <v>0</v>
      </c>
      <c r="J15" s="9"/>
      <c r="K15" s="10"/>
      <c r="L15" s="75"/>
      <c r="M15" s="73">
        <f t="shared" si="4"/>
        <v>0</v>
      </c>
      <c r="N15" s="49">
        <f t="shared" si="5"/>
        <v>0</v>
      </c>
      <c r="O15" s="8">
        <f t="shared" si="0"/>
        <v>0</v>
      </c>
      <c r="P15" s="74">
        <f t="shared" si="2"/>
        <v>0</v>
      </c>
    </row>
    <row r="16" spans="1:16" ht="12.75">
      <c r="A16" s="68">
        <f t="shared" si="1"/>
        <v>0</v>
      </c>
      <c r="B16" s="29"/>
      <c r="C16" s="1"/>
      <c r="D16" s="2"/>
      <c r="E16" s="7"/>
      <c r="F16" s="9"/>
      <c r="G16" s="10"/>
      <c r="H16" s="9"/>
      <c r="I16" s="73">
        <f t="shared" si="3"/>
        <v>0</v>
      </c>
      <c r="J16" s="9"/>
      <c r="K16" s="10"/>
      <c r="L16" s="75"/>
      <c r="M16" s="73">
        <f t="shared" si="4"/>
        <v>0</v>
      </c>
      <c r="N16" s="49">
        <f t="shared" si="5"/>
        <v>0</v>
      </c>
      <c r="O16" s="8">
        <f t="shared" si="0"/>
        <v>0</v>
      </c>
      <c r="P16" s="74">
        <f t="shared" si="2"/>
        <v>0</v>
      </c>
    </row>
    <row r="17" spans="1:16" ht="12.75">
      <c r="A17" s="68">
        <f t="shared" si="1"/>
        <v>0</v>
      </c>
      <c r="B17" s="29"/>
      <c r="C17" s="1"/>
      <c r="D17" s="2"/>
      <c r="E17" s="7"/>
      <c r="F17" s="9"/>
      <c r="G17" s="10"/>
      <c r="H17" s="9"/>
      <c r="I17" s="73">
        <f>IF(MAX(F17:H17)&lt;0,0,MAX(F17:H17))</f>
        <v>0</v>
      </c>
      <c r="J17" s="9"/>
      <c r="K17" s="10"/>
      <c r="L17" s="9"/>
      <c r="M17" s="73">
        <f t="shared" si="4"/>
        <v>0</v>
      </c>
      <c r="N17" s="49">
        <f t="shared" si="5"/>
        <v>0</v>
      </c>
      <c r="O17" s="8">
        <f t="shared" si="0"/>
        <v>0</v>
      </c>
      <c r="P17" s="74">
        <f t="shared" si="2"/>
        <v>0</v>
      </c>
    </row>
    <row r="18" spans="1:16" ht="12.75">
      <c r="A18" s="68">
        <f t="shared" si="1"/>
        <v>0</v>
      </c>
      <c r="B18" s="29"/>
      <c r="C18" s="1"/>
      <c r="D18" s="2"/>
      <c r="E18" s="7"/>
      <c r="F18" s="9"/>
      <c r="G18" s="10"/>
      <c r="H18" s="9"/>
      <c r="I18" s="73">
        <f>IF(MAX(F18:H18)&lt;0,0,MAX(F18:H18))</f>
        <v>0</v>
      </c>
      <c r="J18" s="94"/>
      <c r="K18" s="10"/>
      <c r="L18" s="75"/>
      <c r="M18" s="73">
        <f>IF(MAX(J18:L18)&lt;0,0,MAX(J18:L18))</f>
        <v>0</v>
      </c>
      <c r="N18" s="49">
        <f>SUM(I18,M18)</f>
        <v>0</v>
      </c>
      <c r="O18" s="8">
        <f t="shared" si="0"/>
        <v>0</v>
      </c>
      <c r="P18" s="74">
        <f t="shared" si="2"/>
        <v>0</v>
      </c>
    </row>
    <row r="19" spans="1:16" ht="12.75">
      <c r="A19" s="68">
        <f t="shared" si="1"/>
        <v>0</v>
      </c>
      <c r="B19" s="29"/>
      <c r="C19" s="1"/>
      <c r="D19" s="2"/>
      <c r="E19" s="7"/>
      <c r="F19" s="9"/>
      <c r="G19" s="10"/>
      <c r="H19" s="9"/>
      <c r="I19" s="73">
        <f t="shared" si="3"/>
        <v>0</v>
      </c>
      <c r="J19" s="9"/>
      <c r="K19" s="10"/>
      <c r="L19" s="75"/>
      <c r="M19" s="73">
        <f t="shared" si="4"/>
        <v>0</v>
      </c>
      <c r="N19" s="49">
        <f t="shared" si="5"/>
        <v>0</v>
      </c>
      <c r="O19" s="8">
        <f t="shared" si="0"/>
        <v>0</v>
      </c>
      <c r="P19" s="74">
        <f t="shared" si="2"/>
        <v>0</v>
      </c>
    </row>
    <row r="20" spans="1:16" ht="12.75">
      <c r="A20" s="68">
        <f t="shared" si="1"/>
        <v>0</v>
      </c>
      <c r="B20" s="29"/>
      <c r="C20" s="1"/>
      <c r="D20" s="2"/>
      <c r="E20" s="7"/>
      <c r="F20" s="9"/>
      <c r="G20" s="10"/>
      <c r="H20" s="9"/>
      <c r="I20" s="73">
        <f t="shared" si="3"/>
        <v>0</v>
      </c>
      <c r="J20" s="9"/>
      <c r="K20" s="10"/>
      <c r="L20" s="75"/>
      <c r="M20" s="73">
        <f t="shared" si="4"/>
        <v>0</v>
      </c>
      <c r="N20" s="49">
        <f t="shared" si="5"/>
        <v>0</v>
      </c>
      <c r="O20" s="8">
        <f t="shared" si="0"/>
        <v>0</v>
      </c>
      <c r="P20" s="74">
        <f t="shared" si="2"/>
        <v>0</v>
      </c>
    </row>
    <row r="21" spans="1:16" ht="12.75">
      <c r="A21" s="68">
        <f t="shared" si="1"/>
        <v>0</v>
      </c>
      <c r="B21" s="29"/>
      <c r="C21" s="1"/>
      <c r="D21" s="2"/>
      <c r="E21" s="7"/>
      <c r="F21" s="9"/>
      <c r="G21" s="10"/>
      <c r="H21" s="9"/>
      <c r="I21" s="73">
        <f t="shared" si="3"/>
        <v>0</v>
      </c>
      <c r="J21" s="9"/>
      <c r="K21" s="10"/>
      <c r="L21" s="75"/>
      <c r="M21" s="73">
        <f t="shared" si="4"/>
        <v>0</v>
      </c>
      <c r="N21" s="49">
        <f t="shared" si="5"/>
        <v>0</v>
      </c>
      <c r="O21" s="8">
        <f t="shared" si="0"/>
        <v>0</v>
      </c>
      <c r="P21" s="74">
        <f t="shared" si="2"/>
        <v>0</v>
      </c>
    </row>
    <row r="22" spans="1:16" ht="12.75">
      <c r="A22" s="68">
        <f t="shared" si="1"/>
        <v>0</v>
      </c>
      <c r="B22" s="29"/>
      <c r="C22" s="1"/>
      <c r="D22" s="2"/>
      <c r="E22" s="7"/>
      <c r="F22" s="9"/>
      <c r="G22" s="10"/>
      <c r="H22" s="9"/>
      <c r="I22" s="73">
        <f t="shared" si="3"/>
        <v>0</v>
      </c>
      <c r="J22" s="9"/>
      <c r="K22" s="10"/>
      <c r="L22" s="75"/>
      <c r="M22" s="73">
        <f t="shared" si="4"/>
        <v>0</v>
      </c>
      <c r="N22" s="49">
        <f t="shared" si="5"/>
        <v>0</v>
      </c>
      <c r="O22" s="8">
        <f t="shared" si="0"/>
        <v>0</v>
      </c>
      <c r="P22" s="74">
        <f t="shared" si="2"/>
        <v>0</v>
      </c>
    </row>
    <row r="23" spans="1:16" ht="12.75">
      <c r="A23" s="68">
        <f t="shared" si="1"/>
        <v>0</v>
      </c>
      <c r="B23" s="29"/>
      <c r="C23" s="1"/>
      <c r="D23" s="2"/>
      <c r="E23" s="7"/>
      <c r="F23" s="9"/>
      <c r="G23" s="10"/>
      <c r="H23" s="9"/>
      <c r="I23" s="73">
        <f t="shared" si="3"/>
        <v>0</v>
      </c>
      <c r="J23" s="9"/>
      <c r="K23" s="10"/>
      <c r="L23" s="75"/>
      <c r="M23" s="73">
        <f t="shared" si="4"/>
        <v>0</v>
      </c>
      <c r="N23" s="49">
        <f t="shared" si="5"/>
        <v>0</v>
      </c>
      <c r="O23" s="8">
        <f t="shared" si="0"/>
        <v>0</v>
      </c>
      <c r="P23" s="74">
        <f t="shared" si="2"/>
        <v>0</v>
      </c>
    </row>
    <row r="24" spans="1:16" ht="12.75">
      <c r="A24" s="68">
        <f t="shared" si="1"/>
        <v>0</v>
      </c>
      <c r="B24" s="29"/>
      <c r="C24" s="1"/>
      <c r="D24" s="2"/>
      <c r="E24" s="7"/>
      <c r="F24" s="9"/>
      <c r="G24" s="10"/>
      <c r="H24" s="9"/>
      <c r="I24" s="73">
        <f t="shared" si="3"/>
        <v>0</v>
      </c>
      <c r="J24" s="9"/>
      <c r="K24" s="10"/>
      <c r="L24" s="75"/>
      <c r="M24" s="73">
        <f t="shared" si="4"/>
        <v>0</v>
      </c>
      <c r="N24" s="49">
        <f t="shared" si="5"/>
        <v>0</v>
      </c>
      <c r="O24" s="8">
        <f t="shared" si="0"/>
        <v>0</v>
      </c>
      <c r="P24" s="74">
        <f t="shared" si="2"/>
        <v>0</v>
      </c>
    </row>
    <row r="25" spans="1:16" ht="12.75">
      <c r="A25" s="68">
        <f t="shared" si="1"/>
        <v>0</v>
      </c>
      <c r="B25" s="29"/>
      <c r="C25" s="1"/>
      <c r="D25" s="2"/>
      <c r="E25" s="7"/>
      <c r="F25" s="9"/>
      <c r="G25" s="10"/>
      <c r="H25" s="9"/>
      <c r="I25" s="73">
        <f t="shared" si="3"/>
        <v>0</v>
      </c>
      <c r="J25" s="9"/>
      <c r="K25" s="10"/>
      <c r="L25" s="75"/>
      <c r="M25" s="73">
        <f t="shared" si="4"/>
        <v>0</v>
      </c>
      <c r="N25" s="49">
        <f t="shared" si="5"/>
        <v>0</v>
      </c>
      <c r="O25" s="8">
        <f t="shared" si="0"/>
        <v>0</v>
      </c>
      <c r="P25" s="74">
        <f t="shared" si="2"/>
        <v>0</v>
      </c>
    </row>
    <row r="26" spans="1:16" ht="13.5" customHeight="1">
      <c r="A26" s="68">
        <f t="shared" si="1"/>
        <v>0</v>
      </c>
      <c r="B26" s="29"/>
      <c r="C26" s="1"/>
      <c r="D26" s="2"/>
      <c r="E26" s="7"/>
      <c r="F26" s="9"/>
      <c r="G26" s="10"/>
      <c r="H26" s="9"/>
      <c r="I26" s="73">
        <f t="shared" si="3"/>
        <v>0</v>
      </c>
      <c r="J26" s="9"/>
      <c r="K26" s="10"/>
      <c r="L26" s="75"/>
      <c r="M26" s="73">
        <f t="shared" si="4"/>
        <v>0</v>
      </c>
      <c r="N26" s="49">
        <f t="shared" si="5"/>
        <v>0</v>
      </c>
      <c r="O26" s="8">
        <f t="shared" si="0"/>
        <v>0</v>
      </c>
      <c r="P26" s="74">
        <f t="shared" si="2"/>
        <v>0</v>
      </c>
    </row>
    <row r="27" spans="1:16" ht="12.75">
      <c r="A27" s="68">
        <f t="shared" si="1"/>
        <v>0</v>
      </c>
      <c r="B27" s="29"/>
      <c r="C27" s="1"/>
      <c r="D27" s="2"/>
      <c r="E27" s="7"/>
      <c r="F27" s="9"/>
      <c r="G27" s="10"/>
      <c r="H27" s="9"/>
      <c r="I27" s="73">
        <f t="shared" si="3"/>
        <v>0</v>
      </c>
      <c r="J27" s="9"/>
      <c r="K27" s="10"/>
      <c r="L27" s="75"/>
      <c r="M27" s="73">
        <f t="shared" si="4"/>
        <v>0</v>
      </c>
      <c r="N27" s="49">
        <f t="shared" si="5"/>
        <v>0</v>
      </c>
      <c r="O27" s="8">
        <f t="shared" si="0"/>
        <v>0</v>
      </c>
      <c r="P27" s="74">
        <f t="shared" si="2"/>
        <v>0</v>
      </c>
    </row>
    <row r="28" spans="1:16" ht="12.75">
      <c r="A28" s="68">
        <f t="shared" si="1"/>
        <v>0</v>
      </c>
      <c r="B28" s="29"/>
      <c r="C28" s="1"/>
      <c r="D28" s="2"/>
      <c r="E28" s="7"/>
      <c r="F28" s="9"/>
      <c r="G28" s="10"/>
      <c r="H28" s="9"/>
      <c r="I28" s="73">
        <f t="shared" si="3"/>
        <v>0</v>
      </c>
      <c r="J28" s="9"/>
      <c r="K28" s="10"/>
      <c r="L28" s="75"/>
      <c r="M28" s="73">
        <f t="shared" si="4"/>
        <v>0</v>
      </c>
      <c r="N28" s="49">
        <f t="shared" si="5"/>
        <v>0</v>
      </c>
      <c r="O28" s="8">
        <f t="shared" si="0"/>
        <v>0</v>
      </c>
      <c r="P28" s="74">
        <f t="shared" si="2"/>
        <v>0</v>
      </c>
    </row>
    <row r="29" spans="1:16" ht="12.75">
      <c r="A29" s="68">
        <f t="shared" si="1"/>
        <v>0</v>
      </c>
      <c r="B29" s="29"/>
      <c r="C29" s="1"/>
      <c r="D29" s="2"/>
      <c r="E29" s="7"/>
      <c r="F29" s="9"/>
      <c r="G29" s="10"/>
      <c r="H29" s="9"/>
      <c r="I29" s="73">
        <f t="shared" si="3"/>
        <v>0</v>
      </c>
      <c r="J29" s="9"/>
      <c r="K29" s="10"/>
      <c r="L29" s="75"/>
      <c r="M29" s="73">
        <f t="shared" si="4"/>
        <v>0</v>
      </c>
      <c r="N29" s="49">
        <f t="shared" si="5"/>
        <v>0</v>
      </c>
      <c r="O29" s="8">
        <f t="shared" si="0"/>
        <v>0</v>
      </c>
      <c r="P29" s="74">
        <f t="shared" si="2"/>
        <v>0</v>
      </c>
    </row>
    <row r="30" spans="1:16" ht="12.75">
      <c r="A30" s="68">
        <f t="shared" si="1"/>
        <v>0</v>
      </c>
      <c r="B30" s="29"/>
      <c r="C30" s="1"/>
      <c r="D30" s="2"/>
      <c r="E30" s="7"/>
      <c r="F30" s="9"/>
      <c r="G30" s="10"/>
      <c r="H30" s="9"/>
      <c r="I30" s="73">
        <f t="shared" si="3"/>
        <v>0</v>
      </c>
      <c r="J30" s="9"/>
      <c r="K30" s="10"/>
      <c r="L30" s="75"/>
      <c r="M30" s="73">
        <f t="shared" si="4"/>
        <v>0</v>
      </c>
      <c r="N30" s="49">
        <f t="shared" si="5"/>
        <v>0</v>
      </c>
      <c r="O30" s="8">
        <f t="shared" si="0"/>
        <v>0</v>
      </c>
      <c r="P30" s="74">
        <f t="shared" si="2"/>
        <v>0</v>
      </c>
    </row>
    <row r="31" spans="1:16" ht="12.75">
      <c r="A31" s="68">
        <f t="shared" si="1"/>
        <v>0</v>
      </c>
      <c r="B31" s="29"/>
      <c r="C31" s="1"/>
      <c r="D31" s="2"/>
      <c r="E31" s="7"/>
      <c r="F31" s="9"/>
      <c r="G31" s="10"/>
      <c r="H31" s="9"/>
      <c r="I31" s="73">
        <f t="shared" si="3"/>
        <v>0</v>
      </c>
      <c r="J31" s="9"/>
      <c r="K31" s="10"/>
      <c r="L31" s="75"/>
      <c r="M31" s="73">
        <f t="shared" si="4"/>
        <v>0</v>
      </c>
      <c r="N31" s="49">
        <f t="shared" si="5"/>
        <v>0</v>
      </c>
      <c r="O31" s="8">
        <f t="shared" si="0"/>
        <v>0</v>
      </c>
      <c r="P31" s="74">
        <f t="shared" si="2"/>
        <v>0</v>
      </c>
    </row>
    <row r="32" spans="1:16" ht="12.75">
      <c r="A32" s="68">
        <f t="shared" si="1"/>
        <v>0</v>
      </c>
      <c r="B32" s="29"/>
      <c r="C32" s="1"/>
      <c r="D32" s="2"/>
      <c r="E32" s="7"/>
      <c r="F32" s="9"/>
      <c r="G32" s="10"/>
      <c r="H32" s="9"/>
      <c r="I32" s="73">
        <f t="shared" si="3"/>
        <v>0</v>
      </c>
      <c r="J32" s="9"/>
      <c r="K32" s="10"/>
      <c r="L32" s="75"/>
      <c r="M32" s="73">
        <f t="shared" si="4"/>
        <v>0</v>
      </c>
      <c r="N32" s="49">
        <f t="shared" si="5"/>
        <v>0</v>
      </c>
      <c r="O32" s="8">
        <f t="shared" si="0"/>
        <v>0</v>
      </c>
      <c r="P32" s="74">
        <f t="shared" si="2"/>
        <v>0</v>
      </c>
    </row>
    <row r="33" spans="1:16" ht="12.75">
      <c r="A33" s="68">
        <f t="shared" si="1"/>
        <v>0</v>
      </c>
      <c r="B33" s="29"/>
      <c r="C33" s="1"/>
      <c r="D33" s="2"/>
      <c r="E33" s="7"/>
      <c r="F33" s="9"/>
      <c r="G33" s="10"/>
      <c r="H33" s="9"/>
      <c r="I33" s="73">
        <f t="shared" si="3"/>
        <v>0</v>
      </c>
      <c r="J33" s="9"/>
      <c r="K33" s="10"/>
      <c r="L33" s="75"/>
      <c r="M33" s="73">
        <f t="shared" si="4"/>
        <v>0</v>
      </c>
      <c r="N33" s="49">
        <f t="shared" si="5"/>
        <v>0</v>
      </c>
      <c r="O33" s="8">
        <f t="shared" si="0"/>
        <v>0</v>
      </c>
      <c r="P33" s="74">
        <f t="shared" si="2"/>
        <v>0</v>
      </c>
    </row>
    <row r="34" spans="1:16" ht="12.75">
      <c r="A34" s="68">
        <f t="shared" si="1"/>
        <v>0</v>
      </c>
      <c r="B34" s="29"/>
      <c r="C34" s="1"/>
      <c r="D34" s="2"/>
      <c r="E34" s="7"/>
      <c r="F34" s="9"/>
      <c r="G34" s="10"/>
      <c r="H34" s="9"/>
      <c r="I34" s="73">
        <f t="shared" si="3"/>
        <v>0</v>
      </c>
      <c r="J34" s="9"/>
      <c r="K34" s="10"/>
      <c r="L34" s="75"/>
      <c r="M34" s="73">
        <f t="shared" si="4"/>
        <v>0</v>
      </c>
      <c r="N34" s="49">
        <f t="shared" si="5"/>
        <v>0</v>
      </c>
      <c r="O34" s="8">
        <f t="shared" si="0"/>
        <v>0</v>
      </c>
      <c r="P34" s="74">
        <f t="shared" si="2"/>
        <v>0</v>
      </c>
    </row>
    <row r="35" spans="1:16" ht="13.5" thickBot="1">
      <c r="A35" s="68">
        <f t="shared" si="1"/>
        <v>0</v>
      </c>
      <c r="B35" s="30"/>
      <c r="C35" s="31"/>
      <c r="D35" s="32"/>
      <c r="E35" s="33"/>
      <c r="F35" s="34"/>
      <c r="G35" s="35"/>
      <c r="H35" s="34"/>
      <c r="I35" s="78">
        <f t="shared" si="3"/>
        <v>0</v>
      </c>
      <c r="J35" s="34"/>
      <c r="K35" s="35"/>
      <c r="L35" s="79"/>
      <c r="M35" s="78">
        <f t="shared" si="4"/>
        <v>0</v>
      </c>
      <c r="N35" s="80">
        <f t="shared" si="5"/>
        <v>0</v>
      </c>
      <c r="O35" s="81">
        <f t="shared" si="0"/>
        <v>0</v>
      </c>
      <c r="P35" s="82">
        <f t="shared" si="2"/>
        <v>0</v>
      </c>
    </row>
    <row r="36" ht="13.5" thickBot="1"/>
    <row r="37" spans="2:16" ht="12.75">
      <c r="B37" s="103" t="s">
        <v>23</v>
      </c>
      <c r="C37" s="104"/>
      <c r="D37" s="104" t="s">
        <v>58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</row>
    <row r="38" spans="2:16" ht="12.75">
      <c r="B38" s="105" t="s">
        <v>24</v>
      </c>
      <c r="C38" s="106"/>
      <c r="D38" s="106" t="s">
        <v>56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2"/>
    </row>
    <row r="39" spans="2:16" ht="13.5" thickBot="1">
      <c r="B39" s="107" t="s">
        <v>25</v>
      </c>
      <c r="C39" s="108"/>
      <c r="D39" s="108" t="s">
        <v>57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</row>
    <row r="41" spans="1:16" ht="12.75">
      <c r="A41" s="83">
        <f>SUM(A6:A35)</f>
        <v>5</v>
      </c>
      <c r="P41" s="84"/>
    </row>
  </sheetData>
  <sheetProtection/>
  <mergeCells count="9">
    <mergeCell ref="B1:P1"/>
    <mergeCell ref="D2:L2"/>
    <mergeCell ref="O2:P2"/>
    <mergeCell ref="B37:C37"/>
    <mergeCell ref="B38:C38"/>
    <mergeCell ref="B39:C39"/>
    <mergeCell ref="D37:P37"/>
    <mergeCell ref="D38:P38"/>
    <mergeCell ref="D39:P39"/>
  </mergeCells>
  <conditionalFormatting sqref="F6:H35 J6:L35">
    <cfRule type="cellIs" priority="2" dxfId="1" operator="lessThan" stopIfTrue="1">
      <formula>0</formula>
    </cfRule>
    <cfRule type="cellIs" priority="3" dxfId="2" operator="lessThan" stopIfTrue="1">
      <formula>0</formula>
    </cfRule>
  </conditionalFormatting>
  <conditionalFormatting sqref="P6:P35">
    <cfRule type="cellIs" priority="1" dxfId="0" operator="equal" stopIfTrue="1">
      <formula>0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3">
      <selection activeCell="D39" sqref="D39:P39"/>
    </sheetView>
  </sheetViews>
  <sheetFormatPr defaultColWidth="9.140625" defaultRowHeight="12.75"/>
  <cols>
    <col min="1" max="1" width="2.7109375" style="0" customWidth="1"/>
    <col min="2" max="2" width="7.28125" style="0" customWidth="1"/>
    <col min="3" max="3" width="22.28125" style="0" bestFit="1" customWidth="1"/>
    <col min="5" max="5" width="22.140625" style="0" customWidth="1"/>
    <col min="6" max="8" width="7.00390625" style="0" customWidth="1"/>
    <col min="9" max="9" width="6.421875" style="0" customWidth="1"/>
    <col min="10" max="12" width="7.00390625" style="0" customWidth="1"/>
    <col min="13" max="13" width="6.421875" style="0" customWidth="1"/>
    <col min="14" max="14" width="8.00390625" style="0" customWidth="1"/>
    <col min="15" max="15" width="8.57421875" style="0" bestFit="1" customWidth="1"/>
    <col min="16" max="16" width="8.8515625" style="51" bestFit="1" customWidth="1"/>
  </cols>
  <sheetData>
    <row r="1" spans="2:16" ht="26.25">
      <c r="B1" s="99" t="str">
        <f>Masters!B1</f>
        <v>26.ročník  Velké ceny Nové Role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2:16" ht="15.75" customHeight="1">
      <c r="B2" s="50" t="s">
        <v>19</v>
      </c>
      <c r="C2" s="85">
        <f>Masters!C2</f>
        <v>42658</v>
      </c>
      <c r="D2" s="101" t="s">
        <v>0</v>
      </c>
      <c r="E2" s="101"/>
      <c r="F2" s="101"/>
      <c r="G2" s="101"/>
      <c r="H2" s="101"/>
      <c r="I2" s="101"/>
      <c r="J2" s="101"/>
      <c r="K2" s="101"/>
      <c r="L2" s="101"/>
      <c r="M2" s="50" t="s">
        <v>11</v>
      </c>
      <c r="N2" s="50"/>
      <c r="O2" s="101" t="str">
        <f>Masters!P2</f>
        <v>Nová Role</v>
      </c>
      <c r="P2" s="102"/>
    </row>
    <row r="3" ht="9.75" customHeight="1" thickBot="1"/>
    <row r="4" spans="2:16" ht="13.5" thickBot="1">
      <c r="B4" s="11" t="s">
        <v>1</v>
      </c>
      <c r="C4" s="13" t="s">
        <v>2</v>
      </c>
      <c r="D4" s="11" t="s">
        <v>12</v>
      </c>
      <c r="E4" s="54" t="s">
        <v>3</v>
      </c>
      <c r="F4" s="48" t="s">
        <v>20</v>
      </c>
      <c r="G4" s="86"/>
      <c r="H4" s="86"/>
      <c r="I4" s="87"/>
      <c r="J4" s="48" t="s">
        <v>4</v>
      </c>
      <c r="K4" s="86"/>
      <c r="L4" s="86"/>
      <c r="M4" s="87"/>
      <c r="N4" s="58" t="s">
        <v>21</v>
      </c>
      <c r="O4" s="13" t="s">
        <v>5</v>
      </c>
      <c r="P4" s="59"/>
    </row>
    <row r="5" spans="2:16" ht="13.5" thickBot="1">
      <c r="B5" s="60"/>
      <c r="C5" s="88"/>
      <c r="D5" s="89" t="s">
        <v>6</v>
      </c>
      <c r="E5" s="88"/>
      <c r="F5" s="63" t="s">
        <v>7</v>
      </c>
      <c r="G5" s="13" t="s">
        <v>8</v>
      </c>
      <c r="H5" s="64" t="s">
        <v>9</v>
      </c>
      <c r="I5" s="13" t="s">
        <v>10</v>
      </c>
      <c r="J5" s="64" t="s">
        <v>7</v>
      </c>
      <c r="K5" s="13" t="s">
        <v>8</v>
      </c>
      <c r="L5" s="64" t="s">
        <v>9</v>
      </c>
      <c r="M5" s="13" t="s">
        <v>10</v>
      </c>
      <c r="N5" s="65"/>
      <c r="O5" s="66"/>
      <c r="P5" s="67" t="s">
        <v>13</v>
      </c>
    </row>
    <row r="6" spans="1:16" ht="12.75">
      <c r="A6" s="68">
        <f>IF(D6=0,0,1)</f>
        <v>1</v>
      </c>
      <c r="B6" s="21">
        <v>105.4</v>
      </c>
      <c r="C6" s="90" t="s">
        <v>54</v>
      </c>
      <c r="D6" s="91">
        <v>1994</v>
      </c>
      <c r="E6" s="92" t="s">
        <v>43</v>
      </c>
      <c r="F6" s="25">
        <v>101</v>
      </c>
      <c r="G6" s="26">
        <v>107</v>
      </c>
      <c r="H6" s="25">
        <v>112</v>
      </c>
      <c r="I6" s="69">
        <f>IF(MAX(F6:H6)&lt;0,0,MAX(F6:H6))</f>
        <v>112</v>
      </c>
      <c r="J6" s="25">
        <v>-140</v>
      </c>
      <c r="K6" s="26">
        <v>140</v>
      </c>
      <c r="L6" s="25">
        <v>150</v>
      </c>
      <c r="M6" s="69">
        <f>IF(MAX(J6:L6)&lt;0,0,MAX(J6:L6))</f>
        <v>150</v>
      </c>
      <c r="N6" s="70">
        <f>SUM(I6,M6)</f>
        <v>262</v>
      </c>
      <c r="O6" s="71">
        <f aca="true" t="shared" si="0" ref="O6:O35">IF(ISNUMBER(B6),(IF(174.393&lt;B6,N6,TRUNC(10^(0.794358141*((LOG((B6/174.393)/LOG(10))*(LOG((B6/174.393)/LOG(10)))))),4)*N6)),0)</f>
        <v>285.9468</v>
      </c>
      <c r="P6" s="72">
        <f>IF(D6&gt;1,RANK(O6,$O$6:$O$35),0)</f>
        <v>1</v>
      </c>
    </row>
    <row r="7" spans="1:16" ht="12.75">
      <c r="A7" s="68">
        <f aca="true" t="shared" si="1" ref="A7:A35">IF(D7=0,0,1)</f>
        <v>1</v>
      </c>
      <c r="B7" s="29">
        <v>131.8</v>
      </c>
      <c r="C7" s="1" t="s">
        <v>55</v>
      </c>
      <c r="D7" s="2">
        <v>1996</v>
      </c>
      <c r="E7" s="7" t="s">
        <v>46</v>
      </c>
      <c r="F7" s="9">
        <v>110</v>
      </c>
      <c r="G7" s="10">
        <v>120</v>
      </c>
      <c r="H7" s="9">
        <v>125</v>
      </c>
      <c r="I7" s="73">
        <f>IF(MAX(F7:H7)&lt;0,0,MAX(F7:H7))</f>
        <v>125</v>
      </c>
      <c r="J7" s="9">
        <v>140</v>
      </c>
      <c r="K7" s="10">
        <v>-150</v>
      </c>
      <c r="L7" s="9">
        <v>150</v>
      </c>
      <c r="M7" s="73">
        <f>IF(MAX(J7:L7)&lt;0,0,MAX(J7:L7))</f>
        <v>150</v>
      </c>
      <c r="N7" s="49">
        <f>SUM(I7,M7)</f>
        <v>275</v>
      </c>
      <c r="O7" s="8">
        <f t="shared" si="0"/>
        <v>282.535</v>
      </c>
      <c r="P7" s="74">
        <f aca="true" t="shared" si="2" ref="P7:P35">IF(D7&gt;1,RANK(O7,$O$6:$O$35),0)</f>
        <v>2</v>
      </c>
    </row>
    <row r="8" spans="1:16" ht="12.75">
      <c r="A8" s="68">
        <f t="shared" si="1"/>
        <v>0</v>
      </c>
      <c r="B8" s="29"/>
      <c r="C8" s="1"/>
      <c r="D8" s="2"/>
      <c r="E8" s="7"/>
      <c r="F8" s="9"/>
      <c r="G8" s="10"/>
      <c r="H8" s="9"/>
      <c r="I8" s="73">
        <f>IF(MAX(F8:H8)&lt;0,0,MAX(F8:H8))</f>
        <v>0</v>
      </c>
      <c r="J8" s="9"/>
      <c r="K8" s="10"/>
      <c r="L8" s="75"/>
      <c r="M8" s="73">
        <f>IF(MAX(J8:L8)&lt;0,0,MAX(J8:L8))</f>
        <v>0</v>
      </c>
      <c r="N8" s="49">
        <f>SUM(I8,M8)</f>
        <v>0</v>
      </c>
      <c r="O8" s="8">
        <f t="shared" si="0"/>
        <v>0</v>
      </c>
      <c r="P8" s="74">
        <f t="shared" si="2"/>
        <v>0</v>
      </c>
    </row>
    <row r="9" spans="1:16" ht="12.75">
      <c r="A9" s="68">
        <f t="shared" si="1"/>
        <v>0</v>
      </c>
      <c r="B9" s="29"/>
      <c r="C9" s="1"/>
      <c r="D9" s="2"/>
      <c r="E9" s="7"/>
      <c r="F9" s="9"/>
      <c r="G9" s="10"/>
      <c r="H9" s="9"/>
      <c r="I9" s="73">
        <f aca="true" t="shared" si="3" ref="I9:I35">IF(MAX(F9:H9)&lt;0,0,MAX(F9:H9))</f>
        <v>0</v>
      </c>
      <c r="J9" s="9"/>
      <c r="K9" s="10"/>
      <c r="L9" s="75"/>
      <c r="M9" s="73">
        <f aca="true" t="shared" si="4" ref="M9:M35">IF(MAX(J9:L9)&lt;0,0,MAX(J9:L9))</f>
        <v>0</v>
      </c>
      <c r="N9" s="49">
        <f aca="true" t="shared" si="5" ref="N9:N35">SUM(I9,M9)</f>
        <v>0</v>
      </c>
      <c r="O9" s="8">
        <f t="shared" si="0"/>
        <v>0</v>
      </c>
      <c r="P9" s="74">
        <f t="shared" si="2"/>
        <v>0</v>
      </c>
    </row>
    <row r="10" spans="1:16" ht="12.75">
      <c r="A10" s="68">
        <f t="shared" si="1"/>
        <v>0</v>
      </c>
      <c r="B10" s="29"/>
      <c r="C10" s="1"/>
      <c r="D10" s="2"/>
      <c r="E10" s="7"/>
      <c r="F10" s="9"/>
      <c r="G10" s="10"/>
      <c r="H10" s="9"/>
      <c r="I10" s="73">
        <f t="shared" si="3"/>
        <v>0</v>
      </c>
      <c r="J10" s="9"/>
      <c r="K10" s="10"/>
      <c r="L10" s="75"/>
      <c r="M10" s="73">
        <f t="shared" si="4"/>
        <v>0</v>
      </c>
      <c r="N10" s="49">
        <f t="shared" si="5"/>
        <v>0</v>
      </c>
      <c r="O10" s="8">
        <f t="shared" si="0"/>
        <v>0</v>
      </c>
      <c r="P10" s="74">
        <f t="shared" si="2"/>
        <v>0</v>
      </c>
    </row>
    <row r="11" spans="1:16" ht="12.75">
      <c r="A11" s="68">
        <f t="shared" si="1"/>
        <v>0</v>
      </c>
      <c r="B11" s="29"/>
      <c r="C11" s="1"/>
      <c r="D11" s="2"/>
      <c r="E11" s="7"/>
      <c r="F11" s="9"/>
      <c r="G11" s="10"/>
      <c r="H11" s="9"/>
      <c r="I11" s="73">
        <f t="shared" si="3"/>
        <v>0</v>
      </c>
      <c r="J11" s="9"/>
      <c r="K11" s="10"/>
      <c r="L11" s="75"/>
      <c r="M11" s="73">
        <f t="shared" si="4"/>
        <v>0</v>
      </c>
      <c r="N11" s="49">
        <f t="shared" si="5"/>
        <v>0</v>
      </c>
      <c r="O11" s="8">
        <f t="shared" si="0"/>
        <v>0</v>
      </c>
      <c r="P11" s="74">
        <f t="shared" si="2"/>
        <v>0</v>
      </c>
    </row>
    <row r="12" spans="1:16" ht="12.75">
      <c r="A12" s="68">
        <f t="shared" si="1"/>
        <v>0</v>
      </c>
      <c r="B12" s="29"/>
      <c r="C12" s="1"/>
      <c r="D12" s="2"/>
      <c r="E12" s="7"/>
      <c r="F12" s="9"/>
      <c r="G12" s="10"/>
      <c r="H12" s="9"/>
      <c r="I12" s="73">
        <f t="shared" si="3"/>
        <v>0</v>
      </c>
      <c r="J12" s="9"/>
      <c r="K12" s="10"/>
      <c r="L12" s="75"/>
      <c r="M12" s="73">
        <f t="shared" si="4"/>
        <v>0</v>
      </c>
      <c r="N12" s="49">
        <f t="shared" si="5"/>
        <v>0</v>
      </c>
      <c r="O12" s="8">
        <f t="shared" si="0"/>
        <v>0</v>
      </c>
      <c r="P12" s="74">
        <f t="shared" si="2"/>
        <v>0</v>
      </c>
    </row>
    <row r="13" spans="1:16" ht="12.75">
      <c r="A13" s="68">
        <f t="shared" si="1"/>
        <v>0</v>
      </c>
      <c r="B13" s="29"/>
      <c r="C13" s="1"/>
      <c r="D13" s="2"/>
      <c r="E13" s="7"/>
      <c r="F13" s="9"/>
      <c r="G13" s="10"/>
      <c r="H13" s="9"/>
      <c r="I13" s="73">
        <f t="shared" si="3"/>
        <v>0</v>
      </c>
      <c r="J13" s="9"/>
      <c r="K13" s="10"/>
      <c r="L13" s="75"/>
      <c r="M13" s="73">
        <f t="shared" si="4"/>
        <v>0</v>
      </c>
      <c r="N13" s="49">
        <f t="shared" si="5"/>
        <v>0</v>
      </c>
      <c r="O13" s="8">
        <f t="shared" si="0"/>
        <v>0</v>
      </c>
      <c r="P13" s="74">
        <f t="shared" si="2"/>
        <v>0</v>
      </c>
    </row>
    <row r="14" spans="1:16" ht="12.75">
      <c r="A14" s="68">
        <f t="shared" si="1"/>
        <v>0</v>
      </c>
      <c r="B14" s="29"/>
      <c r="C14" s="1"/>
      <c r="D14" s="2"/>
      <c r="E14" s="7"/>
      <c r="F14" s="9"/>
      <c r="G14" s="10"/>
      <c r="H14" s="9"/>
      <c r="I14" s="73">
        <f t="shared" si="3"/>
        <v>0</v>
      </c>
      <c r="J14" s="9"/>
      <c r="K14" s="10"/>
      <c r="L14" s="75"/>
      <c r="M14" s="73">
        <f t="shared" si="4"/>
        <v>0</v>
      </c>
      <c r="N14" s="49">
        <f t="shared" si="5"/>
        <v>0</v>
      </c>
      <c r="O14" s="8">
        <f t="shared" si="0"/>
        <v>0</v>
      </c>
      <c r="P14" s="74">
        <f t="shared" si="2"/>
        <v>0</v>
      </c>
    </row>
    <row r="15" spans="1:16" ht="12.75">
      <c r="A15" s="68">
        <f t="shared" si="1"/>
        <v>0</v>
      </c>
      <c r="B15" s="29"/>
      <c r="C15" s="93"/>
      <c r="D15" s="2"/>
      <c r="E15" s="7"/>
      <c r="F15" s="9"/>
      <c r="G15" s="10"/>
      <c r="H15" s="9"/>
      <c r="I15" s="73">
        <f t="shared" si="3"/>
        <v>0</v>
      </c>
      <c r="J15" s="9"/>
      <c r="K15" s="10"/>
      <c r="L15" s="75"/>
      <c r="M15" s="73">
        <f t="shared" si="4"/>
        <v>0</v>
      </c>
      <c r="N15" s="49">
        <f t="shared" si="5"/>
        <v>0</v>
      </c>
      <c r="O15" s="8">
        <f t="shared" si="0"/>
        <v>0</v>
      </c>
      <c r="P15" s="74">
        <f t="shared" si="2"/>
        <v>0</v>
      </c>
    </row>
    <row r="16" spans="1:16" ht="12.75">
      <c r="A16" s="68">
        <f t="shared" si="1"/>
        <v>0</v>
      </c>
      <c r="B16" s="29"/>
      <c r="C16" s="1"/>
      <c r="D16" s="2"/>
      <c r="E16" s="7"/>
      <c r="F16" s="9"/>
      <c r="G16" s="10"/>
      <c r="H16" s="9"/>
      <c r="I16" s="73">
        <f t="shared" si="3"/>
        <v>0</v>
      </c>
      <c r="J16" s="9"/>
      <c r="K16" s="10"/>
      <c r="L16" s="75"/>
      <c r="M16" s="73">
        <f t="shared" si="4"/>
        <v>0</v>
      </c>
      <c r="N16" s="49">
        <f t="shared" si="5"/>
        <v>0</v>
      </c>
      <c r="O16" s="8">
        <f t="shared" si="0"/>
        <v>0</v>
      </c>
      <c r="P16" s="74">
        <f t="shared" si="2"/>
        <v>0</v>
      </c>
    </row>
    <row r="17" spans="1:16" ht="12.75">
      <c r="A17" s="68">
        <f t="shared" si="1"/>
        <v>0</v>
      </c>
      <c r="B17" s="29"/>
      <c r="C17" s="1"/>
      <c r="D17" s="2"/>
      <c r="E17" s="7"/>
      <c r="F17" s="9"/>
      <c r="G17" s="10"/>
      <c r="H17" s="9"/>
      <c r="I17" s="73">
        <f>IF(MAX(F17:H17)&lt;0,0,MAX(F17:H17))</f>
        <v>0</v>
      </c>
      <c r="J17" s="9"/>
      <c r="K17" s="10"/>
      <c r="L17" s="9"/>
      <c r="M17" s="73">
        <f t="shared" si="4"/>
        <v>0</v>
      </c>
      <c r="N17" s="49">
        <f t="shared" si="5"/>
        <v>0</v>
      </c>
      <c r="O17" s="8">
        <f t="shared" si="0"/>
        <v>0</v>
      </c>
      <c r="P17" s="74">
        <f t="shared" si="2"/>
        <v>0</v>
      </c>
    </row>
    <row r="18" spans="1:16" ht="12.75">
      <c r="A18" s="68">
        <f t="shared" si="1"/>
        <v>0</v>
      </c>
      <c r="B18" s="29"/>
      <c r="C18" s="1"/>
      <c r="D18" s="2"/>
      <c r="E18" s="7"/>
      <c r="F18" s="9"/>
      <c r="G18" s="10"/>
      <c r="H18" s="9"/>
      <c r="I18" s="73">
        <f>IF(MAX(F18:H18)&lt;0,0,MAX(F18:H18))</f>
        <v>0</v>
      </c>
      <c r="J18" s="94"/>
      <c r="K18" s="10"/>
      <c r="L18" s="75"/>
      <c r="M18" s="73">
        <f>IF(MAX(J18:L18)&lt;0,0,MAX(J18:L18))</f>
        <v>0</v>
      </c>
      <c r="N18" s="49">
        <f>SUM(I18,M18)</f>
        <v>0</v>
      </c>
      <c r="O18" s="8">
        <f t="shared" si="0"/>
        <v>0</v>
      </c>
      <c r="P18" s="74">
        <f t="shared" si="2"/>
        <v>0</v>
      </c>
    </row>
    <row r="19" spans="1:16" ht="12.75">
      <c r="A19" s="68">
        <f t="shared" si="1"/>
        <v>0</v>
      </c>
      <c r="B19" s="29"/>
      <c r="C19" s="1"/>
      <c r="D19" s="2"/>
      <c r="E19" s="7"/>
      <c r="F19" s="9"/>
      <c r="G19" s="10"/>
      <c r="H19" s="9"/>
      <c r="I19" s="73">
        <f t="shared" si="3"/>
        <v>0</v>
      </c>
      <c r="J19" s="9"/>
      <c r="K19" s="10"/>
      <c r="L19" s="75"/>
      <c r="M19" s="73">
        <f t="shared" si="4"/>
        <v>0</v>
      </c>
      <c r="N19" s="49">
        <f t="shared" si="5"/>
        <v>0</v>
      </c>
      <c r="O19" s="8">
        <f t="shared" si="0"/>
        <v>0</v>
      </c>
      <c r="P19" s="74">
        <f t="shared" si="2"/>
        <v>0</v>
      </c>
    </row>
    <row r="20" spans="1:16" ht="12.75">
      <c r="A20" s="68">
        <f t="shared" si="1"/>
        <v>0</v>
      </c>
      <c r="B20" s="29"/>
      <c r="C20" s="1"/>
      <c r="D20" s="2"/>
      <c r="E20" s="7"/>
      <c r="F20" s="9"/>
      <c r="G20" s="10"/>
      <c r="H20" s="9"/>
      <c r="I20" s="73">
        <f t="shared" si="3"/>
        <v>0</v>
      </c>
      <c r="J20" s="9"/>
      <c r="K20" s="10"/>
      <c r="L20" s="75"/>
      <c r="M20" s="73">
        <f t="shared" si="4"/>
        <v>0</v>
      </c>
      <c r="N20" s="49">
        <f t="shared" si="5"/>
        <v>0</v>
      </c>
      <c r="O20" s="8">
        <f t="shared" si="0"/>
        <v>0</v>
      </c>
      <c r="P20" s="74">
        <f t="shared" si="2"/>
        <v>0</v>
      </c>
    </row>
    <row r="21" spans="1:16" ht="12.75">
      <c r="A21" s="68">
        <f t="shared" si="1"/>
        <v>0</v>
      </c>
      <c r="B21" s="29"/>
      <c r="C21" s="1"/>
      <c r="D21" s="2"/>
      <c r="E21" s="7"/>
      <c r="F21" s="9"/>
      <c r="G21" s="10"/>
      <c r="H21" s="9"/>
      <c r="I21" s="73">
        <f t="shared" si="3"/>
        <v>0</v>
      </c>
      <c r="J21" s="9"/>
      <c r="K21" s="10"/>
      <c r="L21" s="75"/>
      <c r="M21" s="73">
        <f t="shared" si="4"/>
        <v>0</v>
      </c>
      <c r="N21" s="49">
        <f t="shared" si="5"/>
        <v>0</v>
      </c>
      <c r="O21" s="8">
        <f t="shared" si="0"/>
        <v>0</v>
      </c>
      <c r="P21" s="74">
        <f t="shared" si="2"/>
        <v>0</v>
      </c>
    </row>
    <row r="22" spans="1:16" ht="12.75">
      <c r="A22" s="68">
        <f t="shared" si="1"/>
        <v>0</v>
      </c>
      <c r="B22" s="29"/>
      <c r="C22" s="1"/>
      <c r="D22" s="2"/>
      <c r="E22" s="7"/>
      <c r="F22" s="9"/>
      <c r="G22" s="10"/>
      <c r="H22" s="9"/>
      <c r="I22" s="73">
        <f t="shared" si="3"/>
        <v>0</v>
      </c>
      <c r="J22" s="9"/>
      <c r="K22" s="10"/>
      <c r="L22" s="75"/>
      <c r="M22" s="73">
        <f t="shared" si="4"/>
        <v>0</v>
      </c>
      <c r="N22" s="49">
        <f t="shared" si="5"/>
        <v>0</v>
      </c>
      <c r="O22" s="8">
        <f t="shared" si="0"/>
        <v>0</v>
      </c>
      <c r="P22" s="74">
        <f t="shared" si="2"/>
        <v>0</v>
      </c>
    </row>
    <row r="23" spans="1:16" ht="12.75">
      <c r="A23" s="68">
        <f t="shared" si="1"/>
        <v>0</v>
      </c>
      <c r="B23" s="29"/>
      <c r="C23" s="1"/>
      <c r="D23" s="2"/>
      <c r="E23" s="7"/>
      <c r="F23" s="9"/>
      <c r="G23" s="10"/>
      <c r="H23" s="9"/>
      <c r="I23" s="73">
        <f t="shared" si="3"/>
        <v>0</v>
      </c>
      <c r="J23" s="9"/>
      <c r="K23" s="10"/>
      <c r="L23" s="75"/>
      <c r="M23" s="73">
        <f t="shared" si="4"/>
        <v>0</v>
      </c>
      <c r="N23" s="49">
        <f t="shared" si="5"/>
        <v>0</v>
      </c>
      <c r="O23" s="8">
        <f t="shared" si="0"/>
        <v>0</v>
      </c>
      <c r="P23" s="74">
        <f t="shared" si="2"/>
        <v>0</v>
      </c>
    </row>
    <row r="24" spans="1:16" ht="12.75">
      <c r="A24" s="68">
        <f t="shared" si="1"/>
        <v>0</v>
      </c>
      <c r="B24" s="29"/>
      <c r="C24" s="1"/>
      <c r="D24" s="2"/>
      <c r="E24" s="7"/>
      <c r="F24" s="9"/>
      <c r="G24" s="10"/>
      <c r="H24" s="9"/>
      <c r="I24" s="73">
        <f t="shared" si="3"/>
        <v>0</v>
      </c>
      <c r="J24" s="9"/>
      <c r="K24" s="10"/>
      <c r="L24" s="75"/>
      <c r="M24" s="73">
        <f t="shared" si="4"/>
        <v>0</v>
      </c>
      <c r="N24" s="49">
        <f t="shared" si="5"/>
        <v>0</v>
      </c>
      <c r="O24" s="8">
        <f t="shared" si="0"/>
        <v>0</v>
      </c>
      <c r="P24" s="74">
        <f t="shared" si="2"/>
        <v>0</v>
      </c>
    </row>
    <row r="25" spans="1:16" ht="12.75">
      <c r="A25" s="68">
        <f t="shared" si="1"/>
        <v>0</v>
      </c>
      <c r="B25" s="29"/>
      <c r="C25" s="1"/>
      <c r="D25" s="2"/>
      <c r="E25" s="7"/>
      <c r="F25" s="9"/>
      <c r="G25" s="10"/>
      <c r="H25" s="9"/>
      <c r="I25" s="73">
        <f t="shared" si="3"/>
        <v>0</v>
      </c>
      <c r="J25" s="9"/>
      <c r="K25" s="10"/>
      <c r="L25" s="75"/>
      <c r="M25" s="73">
        <f t="shared" si="4"/>
        <v>0</v>
      </c>
      <c r="N25" s="49">
        <f t="shared" si="5"/>
        <v>0</v>
      </c>
      <c r="O25" s="8">
        <f t="shared" si="0"/>
        <v>0</v>
      </c>
      <c r="P25" s="74">
        <f t="shared" si="2"/>
        <v>0</v>
      </c>
    </row>
    <row r="26" spans="1:16" ht="13.5" customHeight="1">
      <c r="A26" s="68">
        <f t="shared" si="1"/>
        <v>0</v>
      </c>
      <c r="B26" s="29"/>
      <c r="C26" s="1"/>
      <c r="D26" s="2"/>
      <c r="E26" s="7"/>
      <c r="F26" s="9"/>
      <c r="G26" s="10"/>
      <c r="H26" s="9"/>
      <c r="I26" s="73">
        <f t="shared" si="3"/>
        <v>0</v>
      </c>
      <c r="J26" s="9"/>
      <c r="K26" s="10"/>
      <c r="L26" s="75"/>
      <c r="M26" s="73">
        <f t="shared" si="4"/>
        <v>0</v>
      </c>
      <c r="N26" s="49">
        <f t="shared" si="5"/>
        <v>0</v>
      </c>
      <c r="O26" s="8">
        <f t="shared" si="0"/>
        <v>0</v>
      </c>
      <c r="P26" s="74">
        <f t="shared" si="2"/>
        <v>0</v>
      </c>
    </row>
    <row r="27" spans="1:16" ht="12.75">
      <c r="A27" s="68">
        <f t="shared" si="1"/>
        <v>0</v>
      </c>
      <c r="B27" s="29"/>
      <c r="C27" s="1"/>
      <c r="D27" s="2"/>
      <c r="E27" s="7"/>
      <c r="F27" s="9"/>
      <c r="G27" s="10"/>
      <c r="H27" s="9"/>
      <c r="I27" s="73">
        <f t="shared" si="3"/>
        <v>0</v>
      </c>
      <c r="J27" s="9"/>
      <c r="K27" s="10"/>
      <c r="L27" s="75"/>
      <c r="M27" s="73">
        <f t="shared" si="4"/>
        <v>0</v>
      </c>
      <c r="N27" s="49">
        <f t="shared" si="5"/>
        <v>0</v>
      </c>
      <c r="O27" s="8">
        <f t="shared" si="0"/>
        <v>0</v>
      </c>
      <c r="P27" s="74">
        <f t="shared" si="2"/>
        <v>0</v>
      </c>
    </row>
    <row r="28" spans="1:16" ht="12.75">
      <c r="A28" s="68">
        <f t="shared" si="1"/>
        <v>0</v>
      </c>
      <c r="B28" s="29"/>
      <c r="C28" s="1"/>
      <c r="D28" s="2"/>
      <c r="E28" s="7"/>
      <c r="F28" s="9"/>
      <c r="G28" s="10"/>
      <c r="H28" s="9"/>
      <c r="I28" s="73">
        <f t="shared" si="3"/>
        <v>0</v>
      </c>
      <c r="J28" s="9"/>
      <c r="K28" s="10"/>
      <c r="L28" s="75"/>
      <c r="M28" s="73">
        <f t="shared" si="4"/>
        <v>0</v>
      </c>
      <c r="N28" s="49">
        <f t="shared" si="5"/>
        <v>0</v>
      </c>
      <c r="O28" s="8">
        <f t="shared" si="0"/>
        <v>0</v>
      </c>
      <c r="P28" s="74">
        <f t="shared" si="2"/>
        <v>0</v>
      </c>
    </row>
    <row r="29" spans="1:16" ht="12.75">
      <c r="A29" s="68">
        <f t="shared" si="1"/>
        <v>0</v>
      </c>
      <c r="B29" s="29"/>
      <c r="C29" s="1"/>
      <c r="D29" s="2"/>
      <c r="E29" s="7"/>
      <c r="F29" s="9"/>
      <c r="G29" s="10"/>
      <c r="H29" s="9"/>
      <c r="I29" s="73">
        <f t="shared" si="3"/>
        <v>0</v>
      </c>
      <c r="J29" s="9"/>
      <c r="K29" s="10"/>
      <c r="L29" s="75"/>
      <c r="M29" s="73">
        <f t="shared" si="4"/>
        <v>0</v>
      </c>
      <c r="N29" s="49">
        <f t="shared" si="5"/>
        <v>0</v>
      </c>
      <c r="O29" s="8">
        <f t="shared" si="0"/>
        <v>0</v>
      </c>
      <c r="P29" s="74">
        <f t="shared" si="2"/>
        <v>0</v>
      </c>
    </row>
    <row r="30" spans="1:16" ht="12.75">
      <c r="A30" s="68">
        <f t="shared" si="1"/>
        <v>0</v>
      </c>
      <c r="B30" s="29"/>
      <c r="C30" s="1"/>
      <c r="D30" s="2"/>
      <c r="E30" s="7"/>
      <c r="F30" s="9"/>
      <c r="G30" s="10"/>
      <c r="H30" s="9"/>
      <c r="I30" s="73">
        <f t="shared" si="3"/>
        <v>0</v>
      </c>
      <c r="J30" s="9"/>
      <c r="K30" s="10"/>
      <c r="L30" s="75"/>
      <c r="M30" s="73">
        <f t="shared" si="4"/>
        <v>0</v>
      </c>
      <c r="N30" s="49">
        <f t="shared" si="5"/>
        <v>0</v>
      </c>
      <c r="O30" s="8">
        <f t="shared" si="0"/>
        <v>0</v>
      </c>
      <c r="P30" s="74">
        <f t="shared" si="2"/>
        <v>0</v>
      </c>
    </row>
    <row r="31" spans="1:16" ht="12.75">
      <c r="A31" s="68">
        <f t="shared" si="1"/>
        <v>0</v>
      </c>
      <c r="B31" s="29"/>
      <c r="C31" s="1"/>
      <c r="D31" s="2"/>
      <c r="E31" s="7"/>
      <c r="F31" s="9"/>
      <c r="G31" s="10"/>
      <c r="H31" s="9"/>
      <c r="I31" s="73">
        <f t="shared" si="3"/>
        <v>0</v>
      </c>
      <c r="J31" s="9"/>
      <c r="K31" s="10"/>
      <c r="L31" s="75"/>
      <c r="M31" s="73">
        <f t="shared" si="4"/>
        <v>0</v>
      </c>
      <c r="N31" s="49">
        <f t="shared" si="5"/>
        <v>0</v>
      </c>
      <c r="O31" s="8">
        <f t="shared" si="0"/>
        <v>0</v>
      </c>
      <c r="P31" s="74">
        <f t="shared" si="2"/>
        <v>0</v>
      </c>
    </row>
    <row r="32" spans="1:16" ht="12.75">
      <c r="A32" s="68">
        <f t="shared" si="1"/>
        <v>0</v>
      </c>
      <c r="B32" s="29"/>
      <c r="C32" s="1"/>
      <c r="D32" s="2"/>
      <c r="E32" s="7"/>
      <c r="F32" s="9"/>
      <c r="G32" s="10"/>
      <c r="H32" s="9"/>
      <c r="I32" s="73">
        <f t="shared" si="3"/>
        <v>0</v>
      </c>
      <c r="J32" s="9"/>
      <c r="K32" s="10"/>
      <c r="L32" s="75"/>
      <c r="M32" s="73">
        <f t="shared" si="4"/>
        <v>0</v>
      </c>
      <c r="N32" s="49">
        <f t="shared" si="5"/>
        <v>0</v>
      </c>
      <c r="O32" s="8">
        <f t="shared" si="0"/>
        <v>0</v>
      </c>
      <c r="P32" s="74">
        <f t="shared" si="2"/>
        <v>0</v>
      </c>
    </row>
    <row r="33" spans="1:16" ht="12.75">
      <c r="A33" s="68">
        <f t="shared" si="1"/>
        <v>0</v>
      </c>
      <c r="B33" s="29"/>
      <c r="C33" s="1"/>
      <c r="D33" s="2"/>
      <c r="E33" s="7"/>
      <c r="F33" s="9"/>
      <c r="G33" s="10"/>
      <c r="H33" s="9"/>
      <c r="I33" s="73">
        <f t="shared" si="3"/>
        <v>0</v>
      </c>
      <c r="J33" s="9"/>
      <c r="K33" s="10"/>
      <c r="L33" s="75"/>
      <c r="M33" s="73">
        <f t="shared" si="4"/>
        <v>0</v>
      </c>
      <c r="N33" s="49">
        <f t="shared" si="5"/>
        <v>0</v>
      </c>
      <c r="O33" s="8">
        <f t="shared" si="0"/>
        <v>0</v>
      </c>
      <c r="P33" s="74">
        <f t="shared" si="2"/>
        <v>0</v>
      </c>
    </row>
    <row r="34" spans="1:16" ht="12.75">
      <c r="A34" s="68">
        <f t="shared" si="1"/>
        <v>0</v>
      </c>
      <c r="B34" s="29"/>
      <c r="C34" s="1"/>
      <c r="D34" s="2"/>
      <c r="E34" s="7"/>
      <c r="F34" s="9"/>
      <c r="G34" s="10"/>
      <c r="H34" s="9"/>
      <c r="I34" s="73">
        <f t="shared" si="3"/>
        <v>0</v>
      </c>
      <c r="J34" s="9"/>
      <c r="K34" s="10"/>
      <c r="L34" s="75"/>
      <c r="M34" s="73">
        <f t="shared" si="4"/>
        <v>0</v>
      </c>
      <c r="N34" s="49">
        <f t="shared" si="5"/>
        <v>0</v>
      </c>
      <c r="O34" s="8">
        <f t="shared" si="0"/>
        <v>0</v>
      </c>
      <c r="P34" s="74">
        <f t="shared" si="2"/>
        <v>0</v>
      </c>
    </row>
    <row r="35" spans="1:16" ht="13.5" thickBot="1">
      <c r="A35" s="68">
        <f t="shared" si="1"/>
        <v>0</v>
      </c>
      <c r="B35" s="30"/>
      <c r="C35" s="31"/>
      <c r="D35" s="32"/>
      <c r="E35" s="33"/>
      <c r="F35" s="34"/>
      <c r="G35" s="35"/>
      <c r="H35" s="34"/>
      <c r="I35" s="78">
        <f t="shared" si="3"/>
        <v>0</v>
      </c>
      <c r="J35" s="34"/>
      <c r="K35" s="35"/>
      <c r="L35" s="79"/>
      <c r="M35" s="78">
        <f t="shared" si="4"/>
        <v>0</v>
      </c>
      <c r="N35" s="80">
        <f t="shared" si="5"/>
        <v>0</v>
      </c>
      <c r="O35" s="81">
        <f t="shared" si="0"/>
        <v>0</v>
      </c>
      <c r="P35" s="82">
        <f t="shared" si="2"/>
        <v>0</v>
      </c>
    </row>
    <row r="36" ht="13.5" thickBot="1"/>
    <row r="37" spans="2:16" ht="12.75">
      <c r="B37" s="103" t="s">
        <v>23</v>
      </c>
      <c r="C37" s="104"/>
      <c r="D37" s="104" t="s">
        <v>58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</row>
    <row r="38" spans="2:16" ht="12.75">
      <c r="B38" s="105" t="s">
        <v>24</v>
      </c>
      <c r="C38" s="106"/>
      <c r="D38" s="106" t="s">
        <v>56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2"/>
    </row>
    <row r="39" spans="2:16" ht="13.5" thickBot="1">
      <c r="B39" s="107" t="s">
        <v>25</v>
      </c>
      <c r="C39" s="108"/>
      <c r="D39" s="108" t="s">
        <v>57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</row>
    <row r="41" spans="1:16" ht="12.75">
      <c r="A41" s="83"/>
      <c r="P41" s="84"/>
    </row>
  </sheetData>
  <sheetProtection/>
  <mergeCells count="9">
    <mergeCell ref="B39:C39"/>
    <mergeCell ref="D39:P39"/>
    <mergeCell ref="B1:P1"/>
    <mergeCell ref="D2:L2"/>
    <mergeCell ref="O2:P2"/>
    <mergeCell ref="B37:C37"/>
    <mergeCell ref="D37:P37"/>
    <mergeCell ref="B38:C38"/>
    <mergeCell ref="D38:P38"/>
  </mergeCells>
  <conditionalFormatting sqref="F6:H35 J6:L35">
    <cfRule type="cellIs" priority="2" dxfId="1" operator="lessThan" stopIfTrue="1">
      <formula>0</formula>
    </cfRule>
    <cfRule type="cellIs" priority="3" dxfId="2" operator="lessThan" stopIfTrue="1">
      <formula>0</formula>
    </cfRule>
  </conditionalFormatting>
  <conditionalFormatting sqref="P6:P35">
    <cfRule type="cellIs" priority="1" dxfId="0" operator="equal" stopIfTrue="1">
      <formula>0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1">
      <selection activeCell="B1" sqref="B1:R1"/>
    </sheetView>
  </sheetViews>
  <sheetFormatPr defaultColWidth="9.140625" defaultRowHeight="12.75"/>
  <cols>
    <col min="1" max="1" width="2.7109375" style="0" customWidth="1"/>
    <col min="2" max="2" width="8.00390625" style="0" customWidth="1"/>
    <col min="3" max="3" width="18.28125" style="0" bestFit="1" customWidth="1"/>
    <col min="5" max="5" width="17.8515625" style="14" bestFit="1" customWidth="1"/>
    <col min="6" max="9" width="6.7109375" style="14" customWidth="1"/>
    <col min="10" max="13" width="6.7109375" style="0" customWidth="1"/>
    <col min="14" max="14" width="7.8515625" style="0" bestFit="1" customWidth="1"/>
    <col min="15" max="15" width="8.57421875" style="0" bestFit="1" customWidth="1"/>
    <col min="16" max="16" width="7.7109375" style="0" bestFit="1" customWidth="1"/>
    <col min="17" max="17" width="8.57421875" style="0" bestFit="1" customWidth="1"/>
    <col min="18" max="18" width="8.8515625" style="0" bestFit="1" customWidth="1"/>
    <col min="21" max="21" width="11.421875" style="0" bestFit="1" customWidth="1"/>
  </cols>
  <sheetData>
    <row r="1" spans="2:18" ht="23.25">
      <c r="B1" s="115" t="s">
        <v>28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s="116"/>
      <c r="R1" s="116"/>
    </row>
    <row r="2" spans="2:18" ht="15.75" customHeight="1">
      <c r="B2" s="38" t="s">
        <v>19</v>
      </c>
      <c r="C2" s="39">
        <v>42658</v>
      </c>
      <c r="D2" s="118" t="s">
        <v>0</v>
      </c>
      <c r="E2" s="118"/>
      <c r="F2" s="118"/>
      <c r="G2" s="118"/>
      <c r="H2" s="118"/>
      <c r="I2" s="118"/>
      <c r="J2" s="118"/>
      <c r="K2" s="118"/>
      <c r="L2" s="118"/>
      <c r="M2" s="117" t="s">
        <v>11</v>
      </c>
      <c r="N2" s="117"/>
      <c r="O2" s="117"/>
      <c r="P2" s="101" t="s">
        <v>22</v>
      </c>
      <c r="Q2" s="102"/>
      <c r="R2" s="102"/>
    </row>
    <row r="3" ht="9.75" customHeight="1" thickBot="1"/>
    <row r="4" spans="2:20" ht="13.5" thickBot="1">
      <c r="B4" s="119" t="s">
        <v>1</v>
      </c>
      <c r="C4" s="121" t="s">
        <v>2</v>
      </c>
      <c r="D4" s="11" t="s">
        <v>12</v>
      </c>
      <c r="E4" s="123" t="s">
        <v>3</v>
      </c>
      <c r="F4" s="48" t="s">
        <v>20</v>
      </c>
      <c r="G4" s="4"/>
      <c r="H4" s="4"/>
      <c r="I4" s="5"/>
      <c r="J4" s="3" t="s">
        <v>4</v>
      </c>
      <c r="K4" s="4"/>
      <c r="L4" s="4"/>
      <c r="M4" s="5"/>
      <c r="N4" s="125" t="s">
        <v>21</v>
      </c>
      <c r="O4" s="127" t="s">
        <v>5</v>
      </c>
      <c r="P4" s="6" t="s">
        <v>15</v>
      </c>
      <c r="Q4" s="13" t="s">
        <v>5</v>
      </c>
      <c r="R4" s="129" t="s">
        <v>13</v>
      </c>
      <c r="T4" s="12"/>
    </row>
    <row r="5" spans="2:21" ht="13.5" thickBot="1">
      <c r="B5" s="120"/>
      <c r="C5" s="122"/>
      <c r="D5" s="17" t="s">
        <v>6</v>
      </c>
      <c r="E5" s="124"/>
      <c r="F5" s="18" t="s">
        <v>7</v>
      </c>
      <c r="G5" s="6" t="s">
        <v>8</v>
      </c>
      <c r="H5" s="18" t="s">
        <v>9</v>
      </c>
      <c r="I5" s="6" t="s">
        <v>10</v>
      </c>
      <c r="J5" s="18" t="s">
        <v>7</v>
      </c>
      <c r="K5" s="6" t="s">
        <v>8</v>
      </c>
      <c r="L5" s="18" t="s">
        <v>9</v>
      </c>
      <c r="M5" s="6" t="s">
        <v>10</v>
      </c>
      <c r="N5" s="126"/>
      <c r="O5" s="128"/>
      <c r="P5" s="19" t="s">
        <v>16</v>
      </c>
      <c r="Q5" s="20" t="s">
        <v>14</v>
      </c>
      <c r="R5" s="130"/>
      <c r="S5" s="14"/>
      <c r="T5" s="46"/>
      <c r="U5" s="14"/>
    </row>
    <row r="6" spans="1:21" ht="12.75" customHeight="1">
      <c r="A6" s="68">
        <f>IF(D6=0,0,1)</f>
        <v>1</v>
      </c>
      <c r="B6" s="21">
        <v>84.7</v>
      </c>
      <c r="C6" s="22" t="s">
        <v>31</v>
      </c>
      <c r="D6" s="23">
        <v>1951</v>
      </c>
      <c r="E6" s="24" t="s">
        <v>22</v>
      </c>
      <c r="F6" s="25">
        <v>55</v>
      </c>
      <c r="G6" s="26">
        <v>-62</v>
      </c>
      <c r="H6" s="26" t="s">
        <v>53</v>
      </c>
      <c r="I6" s="27">
        <f aca="true" t="shared" si="0" ref="I6:I35">IF(MAX(F6:H6)&lt;0,0,MAX(F6:H6))</f>
        <v>55</v>
      </c>
      <c r="J6" s="25">
        <v>70</v>
      </c>
      <c r="K6" s="26">
        <v>75</v>
      </c>
      <c r="L6" s="26">
        <v>80</v>
      </c>
      <c r="M6" s="27">
        <f aca="true" t="shared" si="1" ref="M6:M35">IF(MAX(J6:L6)&lt;0,0,MAX(J6:L6))</f>
        <v>80</v>
      </c>
      <c r="N6" s="27">
        <f aca="true" t="shared" si="2" ref="N6:N35">SUM(I6,M6)</f>
        <v>135</v>
      </c>
      <c r="O6" s="8">
        <f>IF(ISNUMBER(B6),(IF(174.393&lt;B6,M6,TRUNC(10^(0.794358141*((LOG((B6/174.393)/LOG(10))*(LOG((B6/174.393)/LOG(10)))))),4)*N6)),0)</f>
        <v>161.60850000000002</v>
      </c>
      <c r="P6" s="42">
        <f>IF(D6="",0,IF(YEAR($C$2)-D6&lt;35,"Chyba věk",VLOOKUP(YEAR($C$2)-D6,MM!$A$2:$B$62,2,1)))</f>
        <v>1.663</v>
      </c>
      <c r="Q6" s="28">
        <f>IF(P6="Chyba věk",0,O6*P6)</f>
        <v>268.75493550000004</v>
      </c>
      <c r="R6" s="16">
        <f aca="true" t="shared" si="3" ref="R6:R35">IF(C6="",0,RANK(Q6,$Q$6:$Q$35))</f>
        <v>5</v>
      </c>
      <c r="S6" s="14"/>
      <c r="T6" s="45"/>
      <c r="U6" s="14"/>
    </row>
    <row r="7" spans="1:21" ht="12.75" customHeight="1">
      <c r="A7" s="68">
        <f aca="true" t="shared" si="4" ref="A7:A35">IF(D7=0,0,1)</f>
        <v>1</v>
      </c>
      <c r="B7" s="29">
        <v>83</v>
      </c>
      <c r="C7" s="1" t="s">
        <v>33</v>
      </c>
      <c r="D7" s="2">
        <v>1950</v>
      </c>
      <c r="E7" s="7" t="s">
        <v>34</v>
      </c>
      <c r="F7" s="9">
        <v>57</v>
      </c>
      <c r="G7" s="10">
        <v>62</v>
      </c>
      <c r="H7" s="10">
        <v>65</v>
      </c>
      <c r="I7" s="96">
        <f t="shared" si="0"/>
        <v>65</v>
      </c>
      <c r="J7" s="9">
        <v>72</v>
      </c>
      <c r="K7" s="10">
        <v>77</v>
      </c>
      <c r="L7" s="10">
        <v>-82</v>
      </c>
      <c r="M7" s="96">
        <v>77</v>
      </c>
      <c r="N7" s="96">
        <f t="shared" si="2"/>
        <v>142</v>
      </c>
      <c r="O7" s="8">
        <f aca="true" t="shared" si="5" ref="O7:O35">IF(ISNUMBER(B7),(IF(174.393&lt;B7,M7,TRUNC(10^(0.794358141*((LOG((B7/174.393)/LOG(10))*(LOG((B7/174.393)/LOG(10)))))),4)*N7)),0)</f>
        <v>171.7348</v>
      </c>
      <c r="P7" s="43">
        <f>IF(D7="",0,IF(YEAR($C$2)-D7&lt;35,"Chyba věk",VLOOKUP(YEAR($C$2)-D7,MM!$A$2:$B$62,2,1)))</f>
        <v>1.699</v>
      </c>
      <c r="Q7" s="15">
        <f aca="true" t="shared" si="6" ref="Q7:Q35">IF(P7="Chyba věk",0,O7*P7)</f>
        <v>291.77742520000004</v>
      </c>
      <c r="R7" s="47">
        <f t="shared" si="3"/>
        <v>4</v>
      </c>
      <c r="S7" s="14"/>
      <c r="T7" s="45"/>
      <c r="U7" s="14"/>
    </row>
    <row r="8" spans="1:21" ht="12.75" customHeight="1">
      <c r="A8" s="68">
        <f t="shared" si="4"/>
        <v>1</v>
      </c>
      <c r="B8" s="29">
        <v>60.5</v>
      </c>
      <c r="C8" s="1" t="s">
        <v>35</v>
      </c>
      <c r="D8" s="2">
        <v>1950</v>
      </c>
      <c r="E8" s="7" t="s">
        <v>36</v>
      </c>
      <c r="F8" s="9">
        <v>41</v>
      </c>
      <c r="G8" s="10">
        <v>43</v>
      </c>
      <c r="H8" s="10">
        <v>-45</v>
      </c>
      <c r="I8" s="96">
        <f t="shared" si="0"/>
        <v>43</v>
      </c>
      <c r="J8" s="9">
        <v>55</v>
      </c>
      <c r="K8" s="10">
        <v>58</v>
      </c>
      <c r="L8" s="10">
        <v>-61</v>
      </c>
      <c r="M8" s="96">
        <f t="shared" si="1"/>
        <v>58</v>
      </c>
      <c r="N8" s="96">
        <f t="shared" si="2"/>
        <v>101</v>
      </c>
      <c r="O8" s="8">
        <f t="shared" si="5"/>
        <v>148.672</v>
      </c>
      <c r="P8" s="43">
        <f>IF(D8="",0,IF(YEAR($C$2)-D8&lt;35,"Chyba věk",VLOOKUP(YEAR($C$2)-D8,MM!$A$2:$B$62,2,1)))</f>
        <v>1.699</v>
      </c>
      <c r="Q8" s="15">
        <f t="shared" si="6"/>
        <v>252.593728</v>
      </c>
      <c r="R8" s="47">
        <v>6</v>
      </c>
      <c r="S8" s="14"/>
      <c r="T8" s="45"/>
      <c r="U8" s="14"/>
    </row>
    <row r="9" spans="1:21" ht="12.75" customHeight="1">
      <c r="A9" s="68">
        <f t="shared" si="4"/>
        <v>1</v>
      </c>
      <c r="B9" s="29">
        <v>77</v>
      </c>
      <c r="C9" s="1" t="s">
        <v>37</v>
      </c>
      <c r="D9" s="2">
        <v>1941</v>
      </c>
      <c r="E9" s="7" t="s">
        <v>38</v>
      </c>
      <c r="F9" s="9">
        <v>56</v>
      </c>
      <c r="G9" s="10">
        <v>58</v>
      </c>
      <c r="H9" s="10">
        <v>60</v>
      </c>
      <c r="I9" s="96">
        <f t="shared" si="0"/>
        <v>60</v>
      </c>
      <c r="J9" s="9">
        <v>75</v>
      </c>
      <c r="K9" s="10">
        <v>78</v>
      </c>
      <c r="L9" s="10">
        <v>-80</v>
      </c>
      <c r="M9" s="96">
        <f t="shared" si="1"/>
        <v>78</v>
      </c>
      <c r="N9" s="96">
        <f t="shared" si="2"/>
        <v>138</v>
      </c>
      <c r="O9" s="8">
        <f t="shared" si="5"/>
        <v>173.7834</v>
      </c>
      <c r="P9" s="43">
        <f>IF(D9="",0,IF(YEAR($C$2)-D9&lt;35,"Chyba věk",VLOOKUP(YEAR($C$2)-D9,MM!$A$2:$B$62,2,1)))</f>
        <v>2.117</v>
      </c>
      <c r="Q9" s="15">
        <f t="shared" si="6"/>
        <v>367.8994578</v>
      </c>
      <c r="R9" s="47">
        <f t="shared" si="3"/>
        <v>1</v>
      </c>
      <c r="S9" s="14"/>
      <c r="T9" s="45"/>
      <c r="U9" s="14"/>
    </row>
    <row r="10" spans="1:21" ht="12.75" customHeight="1">
      <c r="A10" s="68">
        <f t="shared" si="4"/>
        <v>1</v>
      </c>
      <c r="B10" s="29">
        <v>60.7</v>
      </c>
      <c r="C10" s="1" t="s">
        <v>39</v>
      </c>
      <c r="D10" s="2">
        <v>1974</v>
      </c>
      <c r="E10" s="7" t="s">
        <v>40</v>
      </c>
      <c r="F10" s="9">
        <v>78</v>
      </c>
      <c r="G10" s="10">
        <v>81</v>
      </c>
      <c r="H10" s="10">
        <v>-83</v>
      </c>
      <c r="I10" s="96">
        <f t="shared" si="0"/>
        <v>81</v>
      </c>
      <c r="J10" s="9">
        <v>91</v>
      </c>
      <c r="K10" s="10">
        <v>-94</v>
      </c>
      <c r="L10" s="10">
        <v>-95</v>
      </c>
      <c r="M10" s="96">
        <f t="shared" si="1"/>
        <v>91</v>
      </c>
      <c r="N10" s="96">
        <f t="shared" si="2"/>
        <v>172</v>
      </c>
      <c r="O10" s="8">
        <f t="shared" si="5"/>
        <v>252.582</v>
      </c>
      <c r="P10" s="43">
        <f>IF(D10="",0,IF(YEAR($C$2)-D10&lt;35,"Chyba věk",VLOOKUP(YEAR($C$2)-D10,MM!$A$2:$B$62,2,1)))</f>
        <v>1.162</v>
      </c>
      <c r="Q10" s="15">
        <f t="shared" si="6"/>
        <v>293.50028399999997</v>
      </c>
      <c r="R10" s="47">
        <f t="shared" si="3"/>
        <v>3</v>
      </c>
      <c r="S10" s="14"/>
      <c r="T10" s="45"/>
      <c r="U10" s="14"/>
    </row>
    <row r="11" spans="1:21" ht="13.5" customHeight="1">
      <c r="A11" s="68">
        <f t="shared" si="4"/>
        <v>1</v>
      </c>
      <c r="B11" s="29">
        <v>89.7</v>
      </c>
      <c r="C11" s="1" t="s">
        <v>42</v>
      </c>
      <c r="D11" s="2">
        <v>1953</v>
      </c>
      <c r="E11" s="7" t="s">
        <v>43</v>
      </c>
      <c r="F11" s="9">
        <v>60</v>
      </c>
      <c r="G11" s="10">
        <v>65</v>
      </c>
      <c r="H11" s="10">
        <v>70</v>
      </c>
      <c r="I11" s="96">
        <f t="shared" si="0"/>
        <v>70</v>
      </c>
      <c r="J11" s="9">
        <v>85</v>
      </c>
      <c r="K11" s="10">
        <v>90</v>
      </c>
      <c r="L11" s="10">
        <v>95</v>
      </c>
      <c r="M11" s="96">
        <f t="shared" si="1"/>
        <v>95</v>
      </c>
      <c r="N11" s="96">
        <f t="shared" si="2"/>
        <v>165</v>
      </c>
      <c r="O11" s="8">
        <f t="shared" si="5"/>
        <v>192.1755</v>
      </c>
      <c r="P11" s="43">
        <f>IF(D11="",0,IF(YEAR($C$2)-D11&lt;35,"Chyba věk",VLOOKUP(YEAR($C$2)-D11,MM!$A$2:$B$62,2,1)))</f>
        <v>1.598</v>
      </c>
      <c r="Q11" s="15">
        <f t="shared" si="6"/>
        <v>307.096449</v>
      </c>
      <c r="R11" s="47">
        <f t="shared" si="3"/>
        <v>2</v>
      </c>
      <c r="S11" s="14"/>
      <c r="T11" s="45"/>
      <c r="U11" s="14"/>
    </row>
    <row r="12" spans="1:21" ht="12.75">
      <c r="A12" s="68">
        <f t="shared" si="4"/>
        <v>1</v>
      </c>
      <c r="B12" s="29">
        <v>66.4</v>
      </c>
      <c r="C12" s="1" t="s">
        <v>44</v>
      </c>
      <c r="D12" s="2">
        <v>1978</v>
      </c>
      <c r="E12" s="7" t="s">
        <v>36</v>
      </c>
      <c r="F12" s="9">
        <v>40</v>
      </c>
      <c r="G12" s="10">
        <v>-45</v>
      </c>
      <c r="H12" s="10">
        <v>45</v>
      </c>
      <c r="I12" s="96">
        <f t="shared" si="0"/>
        <v>45</v>
      </c>
      <c r="J12" s="9">
        <v>55</v>
      </c>
      <c r="K12" s="10">
        <v>-60</v>
      </c>
      <c r="L12" s="10">
        <v>60</v>
      </c>
      <c r="M12" s="96">
        <f t="shared" si="1"/>
        <v>60</v>
      </c>
      <c r="N12" s="96">
        <f t="shared" si="2"/>
        <v>105</v>
      </c>
      <c r="O12" s="8">
        <f t="shared" si="5"/>
        <v>144.837</v>
      </c>
      <c r="P12" s="43">
        <f>IF(D12="",0,IF(YEAR($C$2)-D12&lt;35,"Chyba věk",VLOOKUP(YEAR($C$2)-D12,MM!$A$2:$B$62,2,1)))</f>
        <v>1.109</v>
      </c>
      <c r="Q12" s="15">
        <f t="shared" si="6"/>
        <v>160.62423299999998</v>
      </c>
      <c r="R12" s="47">
        <f t="shared" si="3"/>
        <v>7</v>
      </c>
      <c r="S12" s="14"/>
      <c r="T12" s="45"/>
      <c r="U12" s="14"/>
    </row>
    <row r="13" spans="1:21" ht="12.75" customHeight="1">
      <c r="A13" s="68">
        <f t="shared" si="4"/>
        <v>0</v>
      </c>
      <c r="B13" s="29"/>
      <c r="C13" s="1"/>
      <c r="D13" s="2"/>
      <c r="E13" s="7"/>
      <c r="F13" s="9"/>
      <c r="G13" s="10"/>
      <c r="H13" s="10"/>
      <c r="I13" s="96">
        <f t="shared" si="0"/>
        <v>0</v>
      </c>
      <c r="J13" s="9"/>
      <c r="K13" s="10"/>
      <c r="L13" s="10"/>
      <c r="M13" s="96">
        <f t="shared" si="1"/>
        <v>0</v>
      </c>
      <c r="N13" s="96">
        <f t="shared" si="2"/>
        <v>0</v>
      </c>
      <c r="O13" s="8">
        <f t="shared" si="5"/>
        <v>0</v>
      </c>
      <c r="P13" s="43">
        <f>IF(D13="",0,IF(YEAR($C$2)-D13&lt;35,"Chyba věk",VLOOKUP(YEAR($C$2)-D13,MM!$A$2:$B$62,2,1)))</f>
        <v>0</v>
      </c>
      <c r="Q13" s="15">
        <f t="shared" si="6"/>
        <v>0</v>
      </c>
      <c r="R13" s="47">
        <f t="shared" si="3"/>
        <v>0</v>
      </c>
      <c r="S13" s="14"/>
      <c r="T13" s="45"/>
      <c r="U13" s="14"/>
    </row>
    <row r="14" spans="1:21" ht="12.75" customHeight="1">
      <c r="A14" s="68">
        <f t="shared" si="4"/>
        <v>0</v>
      </c>
      <c r="B14" s="29"/>
      <c r="C14" s="1"/>
      <c r="D14" s="2"/>
      <c r="E14" s="7"/>
      <c r="F14" s="9"/>
      <c r="G14" s="10"/>
      <c r="H14" s="10"/>
      <c r="I14" s="96">
        <f t="shared" si="0"/>
        <v>0</v>
      </c>
      <c r="J14" s="9"/>
      <c r="K14" s="10"/>
      <c r="L14" s="10"/>
      <c r="M14" s="96">
        <f t="shared" si="1"/>
        <v>0</v>
      </c>
      <c r="N14" s="96">
        <f t="shared" si="2"/>
        <v>0</v>
      </c>
      <c r="O14" s="8">
        <f t="shared" si="5"/>
        <v>0</v>
      </c>
      <c r="P14" s="43">
        <f>IF(D14="",0,IF(YEAR($C$2)-D14&lt;35,"Chyba věk",VLOOKUP(YEAR($C$2)-D14,MM!$A$2:$B$62,2,1)))</f>
        <v>0</v>
      </c>
      <c r="Q14" s="15">
        <f t="shared" si="6"/>
        <v>0</v>
      </c>
      <c r="R14" s="47">
        <f t="shared" si="3"/>
        <v>0</v>
      </c>
      <c r="S14" s="14"/>
      <c r="T14" s="45"/>
      <c r="U14" s="14"/>
    </row>
    <row r="15" spans="1:21" ht="12.75" customHeight="1">
      <c r="A15" s="68">
        <f t="shared" si="4"/>
        <v>0</v>
      </c>
      <c r="B15" s="29"/>
      <c r="C15" s="1"/>
      <c r="D15" s="2"/>
      <c r="E15" s="7"/>
      <c r="F15" s="9"/>
      <c r="G15" s="10"/>
      <c r="H15" s="10"/>
      <c r="I15" s="96">
        <f t="shared" si="0"/>
        <v>0</v>
      </c>
      <c r="J15" s="9"/>
      <c r="K15" s="10"/>
      <c r="L15" s="10"/>
      <c r="M15" s="96">
        <f t="shared" si="1"/>
        <v>0</v>
      </c>
      <c r="N15" s="96">
        <f t="shared" si="2"/>
        <v>0</v>
      </c>
      <c r="O15" s="8">
        <f t="shared" si="5"/>
        <v>0</v>
      </c>
      <c r="P15" s="43">
        <f>IF(D15="",0,IF(YEAR($C$2)-D15&lt;35,"Chyba věk",VLOOKUP(YEAR($C$2)-D15,MM!$A$2:$B$62,2,1)))</f>
        <v>0</v>
      </c>
      <c r="Q15" s="15">
        <f t="shared" si="6"/>
        <v>0</v>
      </c>
      <c r="R15" s="47">
        <f t="shared" si="3"/>
        <v>0</v>
      </c>
      <c r="S15" s="14"/>
      <c r="T15" s="45"/>
      <c r="U15" s="14"/>
    </row>
    <row r="16" spans="1:21" ht="12.75" customHeight="1">
      <c r="A16" s="68">
        <f t="shared" si="4"/>
        <v>0</v>
      </c>
      <c r="B16" s="29"/>
      <c r="C16" s="1"/>
      <c r="D16" s="2"/>
      <c r="E16" s="7"/>
      <c r="F16" s="9"/>
      <c r="G16" s="10"/>
      <c r="H16" s="10"/>
      <c r="I16" s="96">
        <f t="shared" si="0"/>
        <v>0</v>
      </c>
      <c r="J16" s="9"/>
      <c r="K16" s="10"/>
      <c r="L16" s="10"/>
      <c r="M16" s="96">
        <f t="shared" si="1"/>
        <v>0</v>
      </c>
      <c r="N16" s="96">
        <f t="shared" si="2"/>
        <v>0</v>
      </c>
      <c r="O16" s="8">
        <f t="shared" si="5"/>
        <v>0</v>
      </c>
      <c r="P16" s="43">
        <f>IF(D16="",0,IF(YEAR($C$2)-D16&lt;35,"Chyba věk",VLOOKUP(YEAR($C$2)-D16,MM!$A$2:$B$62,2,1)))</f>
        <v>0</v>
      </c>
      <c r="Q16" s="15">
        <f t="shared" si="6"/>
        <v>0</v>
      </c>
      <c r="R16" s="47">
        <f t="shared" si="3"/>
        <v>0</v>
      </c>
      <c r="S16" s="14"/>
      <c r="T16" s="45"/>
      <c r="U16" s="14"/>
    </row>
    <row r="17" spans="1:21" ht="12.75" customHeight="1">
      <c r="A17" s="68">
        <f t="shared" si="4"/>
        <v>0</v>
      </c>
      <c r="B17" s="29"/>
      <c r="C17" s="1"/>
      <c r="D17" s="2"/>
      <c r="E17" s="7"/>
      <c r="F17" s="9"/>
      <c r="G17" s="10"/>
      <c r="H17" s="10"/>
      <c r="I17" s="96">
        <f t="shared" si="0"/>
        <v>0</v>
      </c>
      <c r="J17" s="9"/>
      <c r="K17" s="10"/>
      <c r="L17" s="10"/>
      <c r="M17" s="96">
        <f t="shared" si="1"/>
        <v>0</v>
      </c>
      <c r="N17" s="96">
        <f t="shared" si="2"/>
        <v>0</v>
      </c>
      <c r="O17" s="8">
        <f t="shared" si="5"/>
        <v>0</v>
      </c>
      <c r="P17" s="43">
        <f>IF(D17="",0,IF(YEAR($C$2)-D17&lt;35,"Chyba věk",VLOOKUP(YEAR($C$2)-D17,MM!$A$2:$B$62,2,1)))</f>
        <v>0</v>
      </c>
      <c r="Q17" s="15">
        <f t="shared" si="6"/>
        <v>0</v>
      </c>
      <c r="R17" s="47">
        <f t="shared" si="3"/>
        <v>0</v>
      </c>
      <c r="S17" s="14"/>
      <c r="T17" s="45"/>
      <c r="U17" s="14"/>
    </row>
    <row r="18" spans="1:21" ht="13.5" customHeight="1">
      <c r="A18" s="68">
        <f t="shared" si="4"/>
        <v>0</v>
      </c>
      <c r="B18" s="29"/>
      <c r="C18" s="1"/>
      <c r="D18" s="2"/>
      <c r="E18" s="7"/>
      <c r="F18" s="9"/>
      <c r="G18" s="10"/>
      <c r="H18" s="10"/>
      <c r="I18" s="96">
        <f t="shared" si="0"/>
        <v>0</v>
      </c>
      <c r="J18" s="9"/>
      <c r="K18" s="10"/>
      <c r="L18" s="10"/>
      <c r="M18" s="96">
        <f t="shared" si="1"/>
        <v>0</v>
      </c>
      <c r="N18" s="96">
        <f t="shared" si="2"/>
        <v>0</v>
      </c>
      <c r="O18" s="8">
        <f t="shared" si="5"/>
        <v>0</v>
      </c>
      <c r="P18" s="43">
        <f>IF(D18="",0,IF(YEAR($C$2)-D18&lt;35,"Chyba věk",VLOOKUP(YEAR($C$2)-D18,MM!$A$2:$B$62,2,1)))</f>
        <v>0</v>
      </c>
      <c r="Q18" s="15">
        <f t="shared" si="6"/>
        <v>0</v>
      </c>
      <c r="R18" s="47">
        <f t="shared" si="3"/>
        <v>0</v>
      </c>
      <c r="S18" s="14"/>
      <c r="T18" s="45"/>
      <c r="U18" s="14"/>
    </row>
    <row r="19" spans="1:21" ht="12.75">
      <c r="A19" s="68">
        <f t="shared" si="4"/>
        <v>0</v>
      </c>
      <c r="B19" s="29"/>
      <c r="C19" s="1"/>
      <c r="D19" s="2"/>
      <c r="E19" s="7"/>
      <c r="F19" s="9"/>
      <c r="G19" s="10"/>
      <c r="H19" s="10"/>
      <c r="I19" s="96">
        <f t="shared" si="0"/>
        <v>0</v>
      </c>
      <c r="J19" s="9"/>
      <c r="K19" s="10"/>
      <c r="L19" s="10"/>
      <c r="M19" s="96">
        <f t="shared" si="1"/>
        <v>0</v>
      </c>
      <c r="N19" s="96">
        <f t="shared" si="2"/>
        <v>0</v>
      </c>
      <c r="O19" s="8">
        <f t="shared" si="5"/>
        <v>0</v>
      </c>
      <c r="P19" s="43">
        <f>IF(D19="",0,IF(YEAR($C$2)-D19&lt;35,"Chyba věk",VLOOKUP(YEAR($C$2)-D19,MM!$A$2:$B$62,2,1)))</f>
        <v>0</v>
      </c>
      <c r="Q19" s="15">
        <f t="shared" si="6"/>
        <v>0</v>
      </c>
      <c r="R19" s="47">
        <f t="shared" si="3"/>
        <v>0</v>
      </c>
      <c r="S19" s="14"/>
      <c r="T19" s="45"/>
      <c r="U19" s="14"/>
    </row>
    <row r="20" spans="1:21" ht="12.75" customHeight="1">
      <c r="A20" s="68">
        <f t="shared" si="4"/>
        <v>0</v>
      </c>
      <c r="B20" s="29"/>
      <c r="C20" s="1"/>
      <c r="D20" s="2"/>
      <c r="E20" s="7"/>
      <c r="F20" s="9"/>
      <c r="G20" s="10"/>
      <c r="H20" s="10"/>
      <c r="I20" s="96">
        <f t="shared" si="0"/>
        <v>0</v>
      </c>
      <c r="J20" s="9"/>
      <c r="K20" s="10"/>
      <c r="L20" s="10"/>
      <c r="M20" s="96">
        <f t="shared" si="1"/>
        <v>0</v>
      </c>
      <c r="N20" s="96">
        <f t="shared" si="2"/>
        <v>0</v>
      </c>
      <c r="O20" s="8">
        <f t="shared" si="5"/>
        <v>0</v>
      </c>
      <c r="P20" s="43">
        <f>IF(D20="",0,IF(YEAR($C$2)-D20&lt;35,"Chyba věk",VLOOKUP(YEAR($C$2)-D20,MM!$A$2:$B$62,2,1)))</f>
        <v>0</v>
      </c>
      <c r="Q20" s="15">
        <f t="shared" si="6"/>
        <v>0</v>
      </c>
      <c r="R20" s="47">
        <f t="shared" si="3"/>
        <v>0</v>
      </c>
      <c r="S20" s="14"/>
      <c r="T20" s="45"/>
      <c r="U20" s="14"/>
    </row>
    <row r="21" spans="1:21" ht="12.75" customHeight="1">
      <c r="A21" s="68">
        <f t="shared" si="4"/>
        <v>0</v>
      </c>
      <c r="B21" s="29"/>
      <c r="C21" s="1"/>
      <c r="D21" s="2"/>
      <c r="E21" s="7"/>
      <c r="F21" s="9"/>
      <c r="G21" s="10"/>
      <c r="H21" s="10"/>
      <c r="I21" s="96">
        <f t="shared" si="0"/>
        <v>0</v>
      </c>
      <c r="J21" s="9"/>
      <c r="K21" s="10"/>
      <c r="L21" s="10"/>
      <c r="M21" s="96">
        <f t="shared" si="1"/>
        <v>0</v>
      </c>
      <c r="N21" s="96">
        <f t="shared" si="2"/>
        <v>0</v>
      </c>
      <c r="O21" s="8">
        <f t="shared" si="5"/>
        <v>0</v>
      </c>
      <c r="P21" s="43">
        <f>IF(D21="",0,IF(YEAR($C$2)-D21&lt;35,"Chyba věk",VLOOKUP(YEAR($C$2)-D21,MM!$A$2:$B$62,2,1)))</f>
        <v>0</v>
      </c>
      <c r="Q21" s="15">
        <f t="shared" si="6"/>
        <v>0</v>
      </c>
      <c r="R21" s="47">
        <f t="shared" si="3"/>
        <v>0</v>
      </c>
      <c r="S21" s="14"/>
      <c r="T21" s="45"/>
      <c r="U21" s="14"/>
    </row>
    <row r="22" spans="1:21" ht="12.75" customHeight="1">
      <c r="A22" s="68">
        <f t="shared" si="4"/>
        <v>0</v>
      </c>
      <c r="B22" s="29"/>
      <c r="C22" s="1"/>
      <c r="D22" s="2"/>
      <c r="E22" s="7"/>
      <c r="F22" s="9"/>
      <c r="G22" s="10"/>
      <c r="H22" s="10"/>
      <c r="I22" s="96">
        <f t="shared" si="0"/>
        <v>0</v>
      </c>
      <c r="J22" s="9"/>
      <c r="K22" s="10"/>
      <c r="L22" s="10"/>
      <c r="M22" s="96">
        <f t="shared" si="1"/>
        <v>0</v>
      </c>
      <c r="N22" s="96">
        <f t="shared" si="2"/>
        <v>0</v>
      </c>
      <c r="O22" s="8">
        <f t="shared" si="5"/>
        <v>0</v>
      </c>
      <c r="P22" s="43">
        <f>IF(D22="",0,IF(YEAR($C$2)-D22&lt;35,"Chyba věk",VLOOKUP(YEAR($C$2)-D22,MM!$A$2:$B$62,2,1)))</f>
        <v>0</v>
      </c>
      <c r="Q22" s="15">
        <f t="shared" si="6"/>
        <v>0</v>
      </c>
      <c r="R22" s="47">
        <f t="shared" si="3"/>
        <v>0</v>
      </c>
      <c r="S22" s="14"/>
      <c r="T22" s="45"/>
      <c r="U22" s="14"/>
    </row>
    <row r="23" spans="1:21" ht="12.75" customHeight="1">
      <c r="A23" s="68">
        <f t="shared" si="4"/>
        <v>0</v>
      </c>
      <c r="B23" s="29"/>
      <c r="C23" s="1"/>
      <c r="D23" s="2"/>
      <c r="E23" s="7"/>
      <c r="F23" s="9"/>
      <c r="G23" s="10"/>
      <c r="H23" s="10"/>
      <c r="I23" s="96">
        <f t="shared" si="0"/>
        <v>0</v>
      </c>
      <c r="J23" s="9"/>
      <c r="K23" s="10"/>
      <c r="L23" s="10"/>
      <c r="M23" s="96">
        <f t="shared" si="1"/>
        <v>0</v>
      </c>
      <c r="N23" s="96">
        <f t="shared" si="2"/>
        <v>0</v>
      </c>
      <c r="O23" s="8">
        <f t="shared" si="5"/>
        <v>0</v>
      </c>
      <c r="P23" s="43">
        <f>IF(D23="",0,IF(YEAR($C$2)-D23&lt;35,"Chyba věk",VLOOKUP(YEAR($C$2)-D23,MM!$A$2:$B$62,2,1)))</f>
        <v>0</v>
      </c>
      <c r="Q23" s="15">
        <f t="shared" si="6"/>
        <v>0</v>
      </c>
      <c r="R23" s="47">
        <f t="shared" si="3"/>
        <v>0</v>
      </c>
      <c r="S23" s="14"/>
      <c r="T23" s="45"/>
      <c r="U23" s="14"/>
    </row>
    <row r="24" spans="1:21" ht="12.75" customHeight="1">
      <c r="A24" s="68">
        <f t="shared" si="4"/>
        <v>0</v>
      </c>
      <c r="B24" s="29"/>
      <c r="C24" s="1"/>
      <c r="D24" s="2"/>
      <c r="E24" s="7"/>
      <c r="F24" s="9"/>
      <c r="G24" s="10"/>
      <c r="H24" s="10"/>
      <c r="I24" s="96">
        <f t="shared" si="0"/>
        <v>0</v>
      </c>
      <c r="J24" s="9"/>
      <c r="K24" s="10"/>
      <c r="L24" s="10"/>
      <c r="M24" s="96">
        <f t="shared" si="1"/>
        <v>0</v>
      </c>
      <c r="N24" s="96">
        <f t="shared" si="2"/>
        <v>0</v>
      </c>
      <c r="O24" s="8">
        <f t="shared" si="5"/>
        <v>0</v>
      </c>
      <c r="P24" s="43">
        <f>IF(D24="",0,IF(YEAR($C$2)-D24&lt;35,"Chyba věk",VLOOKUP(YEAR($C$2)-D24,MM!$A$2:$B$62,2,1)))</f>
        <v>0</v>
      </c>
      <c r="Q24" s="15">
        <f t="shared" si="6"/>
        <v>0</v>
      </c>
      <c r="R24" s="47">
        <f t="shared" si="3"/>
        <v>0</v>
      </c>
      <c r="S24" s="14"/>
      <c r="T24" s="45"/>
      <c r="U24" s="14"/>
    </row>
    <row r="25" spans="1:21" ht="13.5" customHeight="1">
      <c r="A25" s="68">
        <f t="shared" si="4"/>
        <v>0</v>
      </c>
      <c r="B25" s="29"/>
      <c r="C25" s="1"/>
      <c r="D25" s="2"/>
      <c r="E25" s="7"/>
      <c r="F25" s="9"/>
      <c r="G25" s="10"/>
      <c r="H25" s="10"/>
      <c r="I25" s="96">
        <f t="shared" si="0"/>
        <v>0</v>
      </c>
      <c r="J25" s="9"/>
      <c r="K25" s="10"/>
      <c r="L25" s="10"/>
      <c r="M25" s="96">
        <f t="shared" si="1"/>
        <v>0</v>
      </c>
      <c r="N25" s="96">
        <f t="shared" si="2"/>
        <v>0</v>
      </c>
      <c r="O25" s="8">
        <f t="shared" si="5"/>
        <v>0</v>
      </c>
      <c r="P25" s="43">
        <f>IF(D25="",0,IF(YEAR($C$2)-D25&lt;35,"Chyba věk",VLOOKUP(YEAR($C$2)-D25,MM!$A$2:$B$62,2,1)))</f>
        <v>0</v>
      </c>
      <c r="Q25" s="15">
        <f t="shared" si="6"/>
        <v>0</v>
      </c>
      <c r="R25" s="47">
        <f t="shared" si="3"/>
        <v>0</v>
      </c>
      <c r="S25" s="14"/>
      <c r="T25" s="45"/>
      <c r="U25" s="14"/>
    </row>
    <row r="26" spans="1:21" ht="12.75">
      <c r="A26" s="68">
        <f t="shared" si="4"/>
        <v>0</v>
      </c>
      <c r="B26" s="29"/>
      <c r="C26" s="1"/>
      <c r="D26" s="2"/>
      <c r="E26" s="7"/>
      <c r="F26" s="9"/>
      <c r="G26" s="10"/>
      <c r="H26" s="10"/>
      <c r="I26" s="96">
        <f t="shared" si="0"/>
        <v>0</v>
      </c>
      <c r="J26" s="9"/>
      <c r="K26" s="10"/>
      <c r="L26" s="10"/>
      <c r="M26" s="96">
        <f t="shared" si="1"/>
        <v>0</v>
      </c>
      <c r="N26" s="96">
        <f t="shared" si="2"/>
        <v>0</v>
      </c>
      <c r="O26" s="8">
        <f t="shared" si="5"/>
        <v>0</v>
      </c>
      <c r="P26" s="43">
        <f>IF(D26="",0,IF(YEAR($C$2)-D26&lt;35,"Chyba věk",VLOOKUP(YEAR($C$2)-D26,MM!$A$2:$B$62,2,1)))</f>
        <v>0</v>
      </c>
      <c r="Q26" s="15">
        <f t="shared" si="6"/>
        <v>0</v>
      </c>
      <c r="R26" s="47">
        <f t="shared" si="3"/>
        <v>0</v>
      </c>
      <c r="S26" s="14"/>
      <c r="T26" s="45"/>
      <c r="U26" s="14"/>
    </row>
    <row r="27" spans="1:21" ht="12.75" customHeight="1">
      <c r="A27" s="68">
        <f t="shared" si="4"/>
        <v>0</v>
      </c>
      <c r="B27" s="29"/>
      <c r="C27" s="1"/>
      <c r="D27" s="2"/>
      <c r="E27" s="7"/>
      <c r="F27" s="9"/>
      <c r="G27" s="10"/>
      <c r="H27" s="10"/>
      <c r="I27" s="96">
        <f t="shared" si="0"/>
        <v>0</v>
      </c>
      <c r="J27" s="9"/>
      <c r="K27" s="10"/>
      <c r="L27" s="10"/>
      <c r="M27" s="96">
        <f t="shared" si="1"/>
        <v>0</v>
      </c>
      <c r="N27" s="96">
        <f t="shared" si="2"/>
        <v>0</v>
      </c>
      <c r="O27" s="8">
        <f t="shared" si="5"/>
        <v>0</v>
      </c>
      <c r="P27" s="43">
        <f>IF(D27="",0,IF(YEAR($C$2)-D27&lt;35,"Chyba věk",VLOOKUP(YEAR($C$2)-D27,MM!$A$2:$B$62,2,1)))</f>
        <v>0</v>
      </c>
      <c r="Q27" s="15">
        <f t="shared" si="6"/>
        <v>0</v>
      </c>
      <c r="R27" s="47">
        <f t="shared" si="3"/>
        <v>0</v>
      </c>
      <c r="S27" s="14"/>
      <c r="T27" s="45"/>
      <c r="U27" s="14"/>
    </row>
    <row r="28" spans="1:21" ht="12.75" customHeight="1">
      <c r="A28" s="68">
        <f t="shared" si="4"/>
        <v>0</v>
      </c>
      <c r="B28" s="29"/>
      <c r="C28" s="1"/>
      <c r="D28" s="2"/>
      <c r="E28" s="7"/>
      <c r="F28" s="9"/>
      <c r="G28" s="10"/>
      <c r="H28" s="10"/>
      <c r="I28" s="96">
        <f t="shared" si="0"/>
        <v>0</v>
      </c>
      <c r="J28" s="9"/>
      <c r="K28" s="10"/>
      <c r="L28" s="10"/>
      <c r="M28" s="96">
        <f t="shared" si="1"/>
        <v>0</v>
      </c>
      <c r="N28" s="96">
        <f t="shared" si="2"/>
        <v>0</v>
      </c>
      <c r="O28" s="8">
        <f t="shared" si="5"/>
        <v>0</v>
      </c>
      <c r="P28" s="43">
        <f>IF(D28="",0,IF(YEAR($C$2)-D28&lt;35,"Chyba věk",VLOOKUP(YEAR($C$2)-D28,MM!$A$2:$B$62,2,1)))</f>
        <v>0</v>
      </c>
      <c r="Q28" s="15">
        <f t="shared" si="6"/>
        <v>0</v>
      </c>
      <c r="R28" s="47">
        <f t="shared" si="3"/>
        <v>0</v>
      </c>
      <c r="S28" s="14"/>
      <c r="T28" s="45"/>
      <c r="U28" s="14"/>
    </row>
    <row r="29" spans="1:21" ht="12.75" customHeight="1">
      <c r="A29" s="68">
        <f t="shared" si="4"/>
        <v>0</v>
      </c>
      <c r="B29" s="29"/>
      <c r="C29" s="1"/>
      <c r="D29" s="2"/>
      <c r="E29" s="7"/>
      <c r="F29" s="9"/>
      <c r="G29" s="10"/>
      <c r="H29" s="10"/>
      <c r="I29" s="96">
        <f t="shared" si="0"/>
        <v>0</v>
      </c>
      <c r="J29" s="9"/>
      <c r="K29" s="10"/>
      <c r="L29" s="10"/>
      <c r="M29" s="96">
        <f t="shared" si="1"/>
        <v>0</v>
      </c>
      <c r="N29" s="96">
        <f t="shared" si="2"/>
        <v>0</v>
      </c>
      <c r="O29" s="8">
        <f t="shared" si="5"/>
        <v>0</v>
      </c>
      <c r="P29" s="43">
        <f>IF(D29="",0,IF(YEAR($C$2)-D29&lt;35,"Chyba věk",VLOOKUP(YEAR($C$2)-D29,MM!$A$2:$B$62,2,1)))</f>
        <v>0</v>
      </c>
      <c r="Q29" s="15">
        <f t="shared" si="6"/>
        <v>0</v>
      </c>
      <c r="R29" s="47">
        <f t="shared" si="3"/>
        <v>0</v>
      </c>
      <c r="S29" s="14"/>
      <c r="T29" s="45"/>
      <c r="U29" s="14"/>
    </row>
    <row r="30" spans="1:21" ht="12.75" customHeight="1">
      <c r="A30" s="68">
        <f t="shared" si="4"/>
        <v>0</v>
      </c>
      <c r="B30" s="29"/>
      <c r="C30" s="1"/>
      <c r="D30" s="2"/>
      <c r="E30" s="7"/>
      <c r="F30" s="9"/>
      <c r="G30" s="10"/>
      <c r="H30" s="10"/>
      <c r="I30" s="96">
        <f t="shared" si="0"/>
        <v>0</v>
      </c>
      <c r="J30" s="9"/>
      <c r="K30" s="10"/>
      <c r="L30" s="10"/>
      <c r="M30" s="96">
        <f t="shared" si="1"/>
        <v>0</v>
      </c>
      <c r="N30" s="96">
        <f t="shared" si="2"/>
        <v>0</v>
      </c>
      <c r="O30" s="8">
        <f t="shared" si="5"/>
        <v>0</v>
      </c>
      <c r="P30" s="43">
        <f>IF(D30="",0,IF(YEAR($C$2)-D30&lt;35,"Chyba věk",VLOOKUP(YEAR($C$2)-D30,MM!$A$2:$B$62,2,1)))</f>
        <v>0</v>
      </c>
      <c r="Q30" s="15">
        <f t="shared" si="6"/>
        <v>0</v>
      </c>
      <c r="R30" s="47">
        <f t="shared" si="3"/>
        <v>0</v>
      </c>
      <c r="S30" s="14"/>
      <c r="T30" s="45"/>
      <c r="U30" s="14"/>
    </row>
    <row r="31" spans="1:21" ht="12.75" customHeight="1">
      <c r="A31" s="68">
        <f t="shared" si="4"/>
        <v>0</v>
      </c>
      <c r="B31" s="29"/>
      <c r="C31" s="1"/>
      <c r="D31" s="2"/>
      <c r="E31" s="7"/>
      <c r="F31" s="9"/>
      <c r="G31" s="10"/>
      <c r="H31" s="10"/>
      <c r="I31" s="96">
        <f t="shared" si="0"/>
        <v>0</v>
      </c>
      <c r="J31" s="9"/>
      <c r="K31" s="10"/>
      <c r="L31" s="10"/>
      <c r="M31" s="96">
        <f t="shared" si="1"/>
        <v>0</v>
      </c>
      <c r="N31" s="96">
        <f t="shared" si="2"/>
        <v>0</v>
      </c>
      <c r="O31" s="8">
        <f t="shared" si="5"/>
        <v>0</v>
      </c>
      <c r="P31" s="43">
        <f>IF(D31="",0,IF(YEAR($C$2)-D31&lt;35,"Chyba věk",VLOOKUP(YEAR($C$2)-D31,MM!$A$2:$B$62,2,1)))</f>
        <v>0</v>
      </c>
      <c r="Q31" s="15">
        <f t="shared" si="6"/>
        <v>0</v>
      </c>
      <c r="R31" s="47">
        <f t="shared" si="3"/>
        <v>0</v>
      </c>
      <c r="S31" s="14"/>
      <c r="T31" s="45"/>
      <c r="U31" s="14"/>
    </row>
    <row r="32" spans="1:21" ht="13.5" customHeight="1">
      <c r="A32" s="68">
        <f t="shared" si="4"/>
        <v>0</v>
      </c>
      <c r="B32" s="29"/>
      <c r="C32" s="1"/>
      <c r="D32" s="2"/>
      <c r="E32" s="7"/>
      <c r="F32" s="9"/>
      <c r="G32" s="10"/>
      <c r="H32" s="10"/>
      <c r="I32" s="96">
        <f t="shared" si="0"/>
        <v>0</v>
      </c>
      <c r="J32" s="9"/>
      <c r="K32" s="10"/>
      <c r="L32" s="10"/>
      <c r="M32" s="96">
        <f t="shared" si="1"/>
        <v>0</v>
      </c>
      <c r="N32" s="96">
        <f t="shared" si="2"/>
        <v>0</v>
      </c>
      <c r="O32" s="8">
        <f t="shared" si="5"/>
        <v>0</v>
      </c>
      <c r="P32" s="43">
        <f>IF(D32="",0,IF(YEAR($C$2)-D32&lt;35,"Chyba věk",VLOOKUP(YEAR($C$2)-D32,MM!$A$2:$B$62,2,1)))</f>
        <v>0</v>
      </c>
      <c r="Q32" s="15">
        <f t="shared" si="6"/>
        <v>0</v>
      </c>
      <c r="R32" s="47">
        <f t="shared" si="3"/>
        <v>0</v>
      </c>
      <c r="S32" s="14"/>
      <c r="T32" s="45"/>
      <c r="U32" s="14"/>
    </row>
    <row r="33" spans="1:21" ht="12.75">
      <c r="A33" s="68">
        <f t="shared" si="4"/>
        <v>0</v>
      </c>
      <c r="B33" s="29"/>
      <c r="C33" s="1"/>
      <c r="D33" s="2"/>
      <c r="E33" s="7"/>
      <c r="F33" s="9"/>
      <c r="G33" s="10"/>
      <c r="H33" s="10"/>
      <c r="I33" s="96">
        <f t="shared" si="0"/>
        <v>0</v>
      </c>
      <c r="J33" s="9"/>
      <c r="K33" s="10"/>
      <c r="L33" s="10"/>
      <c r="M33" s="96">
        <f t="shared" si="1"/>
        <v>0</v>
      </c>
      <c r="N33" s="96">
        <f t="shared" si="2"/>
        <v>0</v>
      </c>
      <c r="O33" s="8">
        <f t="shared" si="5"/>
        <v>0</v>
      </c>
      <c r="P33" s="43">
        <f>IF(D33="",0,IF(YEAR($C$2)-D33&lt;35,"Chyba věk",VLOOKUP(YEAR($C$2)-D33,MM!$A$2:$B$62,2,1)))</f>
        <v>0</v>
      </c>
      <c r="Q33" s="15">
        <f t="shared" si="6"/>
        <v>0</v>
      </c>
      <c r="R33" s="47">
        <f t="shared" si="3"/>
        <v>0</v>
      </c>
      <c r="S33" s="14"/>
      <c r="T33" s="45"/>
      <c r="U33" s="14"/>
    </row>
    <row r="34" spans="1:21" ht="12.75" customHeight="1">
      <c r="A34" s="68">
        <f t="shared" si="4"/>
        <v>0</v>
      </c>
      <c r="B34" s="29"/>
      <c r="C34" s="1"/>
      <c r="D34" s="2"/>
      <c r="E34" s="7"/>
      <c r="F34" s="9"/>
      <c r="G34" s="10"/>
      <c r="H34" s="10"/>
      <c r="I34" s="96">
        <f t="shared" si="0"/>
        <v>0</v>
      </c>
      <c r="J34" s="9"/>
      <c r="K34" s="10"/>
      <c r="L34" s="10"/>
      <c r="M34" s="96">
        <f t="shared" si="1"/>
        <v>0</v>
      </c>
      <c r="N34" s="96">
        <f t="shared" si="2"/>
        <v>0</v>
      </c>
      <c r="O34" s="8">
        <f t="shared" si="5"/>
        <v>0</v>
      </c>
      <c r="P34" s="43">
        <f>IF(D34="",0,IF(YEAR($C$2)-D34&lt;35,"Chyba věk",VLOOKUP(YEAR($C$2)-D34,MM!$A$2:$B$62,2,1)))</f>
        <v>0</v>
      </c>
      <c r="Q34" s="15">
        <f t="shared" si="6"/>
        <v>0</v>
      </c>
      <c r="R34" s="47">
        <f t="shared" si="3"/>
        <v>0</v>
      </c>
      <c r="S34" s="14"/>
      <c r="T34" s="45"/>
      <c r="U34" s="14"/>
    </row>
    <row r="35" spans="1:21" ht="12.75" customHeight="1" thickBot="1">
      <c r="A35" s="68">
        <f t="shared" si="4"/>
        <v>0</v>
      </c>
      <c r="B35" s="30"/>
      <c r="C35" s="31"/>
      <c r="D35" s="32"/>
      <c r="E35" s="33"/>
      <c r="F35" s="34"/>
      <c r="G35" s="35"/>
      <c r="H35" s="35"/>
      <c r="I35" s="97">
        <f t="shared" si="0"/>
        <v>0</v>
      </c>
      <c r="J35" s="34"/>
      <c r="K35" s="35"/>
      <c r="L35" s="35"/>
      <c r="M35" s="97">
        <f t="shared" si="1"/>
        <v>0</v>
      </c>
      <c r="N35" s="97">
        <f t="shared" si="2"/>
        <v>0</v>
      </c>
      <c r="O35" s="36">
        <f t="shared" si="5"/>
        <v>0</v>
      </c>
      <c r="P35" s="44">
        <f>IF(D35="",0,IF(YEAR($C$2)-D35&lt;35,"Chyba věk",VLOOKUP(YEAR($C$2)-D35,MM!$A$2:$B$62,2,1)))</f>
        <v>0</v>
      </c>
      <c r="Q35" s="37">
        <f t="shared" si="6"/>
        <v>0</v>
      </c>
      <c r="R35" s="95">
        <f t="shared" si="3"/>
        <v>0</v>
      </c>
      <c r="S35" s="14"/>
      <c r="T35" s="45"/>
      <c r="U35" s="14"/>
    </row>
    <row r="36" spans="19:21" ht="13.5" customHeight="1" thickBot="1">
      <c r="S36" s="14"/>
      <c r="T36" s="14"/>
      <c r="U36" s="14"/>
    </row>
    <row r="37" spans="2:21" ht="12.75">
      <c r="B37" s="103" t="s">
        <v>23</v>
      </c>
      <c r="C37" s="104"/>
      <c r="D37" s="104" t="s">
        <v>58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  <c r="S37" s="14"/>
      <c r="T37" s="14"/>
      <c r="U37" s="14"/>
    </row>
    <row r="38" spans="2:18" ht="12.75">
      <c r="B38" s="105" t="s">
        <v>24</v>
      </c>
      <c r="C38" s="106"/>
      <c r="D38" s="106" t="s">
        <v>56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</row>
    <row r="39" spans="2:18" ht="13.5" thickBot="1">
      <c r="B39" s="107" t="s">
        <v>25</v>
      </c>
      <c r="C39" s="108"/>
      <c r="D39" s="108" t="s">
        <v>57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</row>
    <row r="41" ht="12.75">
      <c r="A41" s="83">
        <f>SUM(A6:A35)</f>
        <v>7</v>
      </c>
    </row>
  </sheetData>
  <sheetProtection/>
  <mergeCells count="16">
    <mergeCell ref="B37:C37"/>
    <mergeCell ref="O4:O5"/>
    <mergeCell ref="R4:R5"/>
    <mergeCell ref="B39:C39"/>
    <mergeCell ref="D37:R37"/>
    <mergeCell ref="D38:R38"/>
    <mergeCell ref="D39:R39"/>
    <mergeCell ref="B38:C38"/>
    <mergeCell ref="B1:R1"/>
    <mergeCell ref="M2:O2"/>
    <mergeCell ref="D2:L2"/>
    <mergeCell ref="B4:B5"/>
    <mergeCell ref="C4:C5"/>
    <mergeCell ref="E4:E5"/>
    <mergeCell ref="N4:N5"/>
    <mergeCell ref="P2:R2"/>
  </mergeCells>
  <conditionalFormatting sqref="J6:L35 F6:H35">
    <cfRule type="cellIs" priority="4" dxfId="3" operator="lessThan" stopIfTrue="1">
      <formula>0</formula>
    </cfRule>
    <cfRule type="cellIs" priority="5" dxfId="2" operator="lessThan" stopIfTrue="1">
      <formula>0</formula>
    </cfRule>
  </conditionalFormatting>
  <conditionalFormatting sqref="P6:P35">
    <cfRule type="cellIs" priority="3" dxfId="4" operator="equal">
      <formula>"Chyba věk"</formula>
    </cfRule>
  </conditionalFormatting>
  <printOptions horizontalCentered="1" verticalCentered="1"/>
  <pageMargins left="0.3937007874015748" right="0.3937007874015748" top="0" bottom="0" header="0" footer="0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0">
      <selection activeCell="D39" sqref="D39:P39"/>
    </sheetView>
  </sheetViews>
  <sheetFormatPr defaultColWidth="9.140625" defaultRowHeight="12.75"/>
  <cols>
    <col min="1" max="1" width="2.7109375" style="0" customWidth="1"/>
    <col min="2" max="2" width="7.28125" style="0" customWidth="1"/>
    <col min="3" max="3" width="21.00390625" style="0" bestFit="1" customWidth="1"/>
    <col min="5" max="5" width="19.421875" style="0" customWidth="1"/>
    <col min="6" max="8" width="7.00390625" style="0" customWidth="1"/>
    <col min="9" max="9" width="6.421875" style="0" customWidth="1"/>
    <col min="10" max="12" width="7.00390625" style="0" customWidth="1"/>
    <col min="13" max="13" width="6.421875" style="0" customWidth="1"/>
    <col min="14" max="14" width="8.00390625" style="0" customWidth="1"/>
    <col min="15" max="15" width="11.7109375" style="0" customWidth="1"/>
    <col min="16" max="16" width="10.7109375" style="51" customWidth="1"/>
  </cols>
  <sheetData>
    <row r="1" spans="2:16" ht="26.25">
      <c r="B1" s="99" t="str">
        <f>Masters!B1</f>
        <v>26.ročník  Velké ceny Nové Role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2:16" ht="15.75" customHeight="1">
      <c r="B2" s="50" t="s">
        <v>19</v>
      </c>
      <c r="C2" s="85">
        <f>Masters!C2</f>
        <v>42658</v>
      </c>
      <c r="D2" s="101" t="s">
        <v>0</v>
      </c>
      <c r="E2" s="101"/>
      <c r="F2" s="101"/>
      <c r="G2" s="101"/>
      <c r="H2" s="101"/>
      <c r="I2" s="101"/>
      <c r="J2" s="101"/>
      <c r="K2" s="101"/>
      <c r="L2" s="101"/>
      <c r="M2" s="50" t="s">
        <v>26</v>
      </c>
      <c r="N2" s="50"/>
      <c r="O2" s="101" t="str">
        <f>Masters!P2</f>
        <v>Nová Role</v>
      </c>
      <c r="P2" s="102"/>
    </row>
    <row r="3" ht="9.75" customHeight="1" thickBot="1"/>
    <row r="4" spans="2:16" ht="13.5" thickBot="1">
      <c r="B4" s="52" t="s">
        <v>1</v>
      </c>
      <c r="C4" s="53" t="s">
        <v>2</v>
      </c>
      <c r="D4" s="52" t="s">
        <v>12</v>
      </c>
      <c r="E4" s="54" t="s">
        <v>3</v>
      </c>
      <c r="F4" s="55" t="s">
        <v>20</v>
      </c>
      <c r="G4" s="56"/>
      <c r="H4" s="56"/>
      <c r="I4" s="57"/>
      <c r="J4" s="55" t="s">
        <v>4</v>
      </c>
      <c r="K4" s="56"/>
      <c r="L4" s="56"/>
      <c r="M4" s="57"/>
      <c r="N4" s="58" t="s">
        <v>21</v>
      </c>
      <c r="O4" s="13" t="s">
        <v>5</v>
      </c>
      <c r="P4" s="59"/>
    </row>
    <row r="5" spans="2:16" ht="13.5" thickBot="1">
      <c r="B5" s="60"/>
      <c r="C5" s="61"/>
      <c r="D5" s="62" t="s">
        <v>6</v>
      </c>
      <c r="E5" s="61"/>
      <c r="F5" s="63" t="s">
        <v>7</v>
      </c>
      <c r="G5" s="13" t="s">
        <v>8</v>
      </c>
      <c r="H5" s="64" t="s">
        <v>9</v>
      </c>
      <c r="I5" s="13" t="s">
        <v>10</v>
      </c>
      <c r="J5" s="64" t="s">
        <v>7</v>
      </c>
      <c r="K5" s="13" t="s">
        <v>8</v>
      </c>
      <c r="L5" s="64" t="s">
        <v>9</v>
      </c>
      <c r="M5" s="13" t="s">
        <v>10</v>
      </c>
      <c r="N5" s="65"/>
      <c r="O5" s="66"/>
      <c r="P5" s="67" t="s">
        <v>13</v>
      </c>
    </row>
    <row r="6" spans="1:16" ht="12.75">
      <c r="A6" s="68">
        <f>IF(E6=0,0,1)</f>
        <v>1</v>
      </c>
      <c r="B6" s="21">
        <v>60</v>
      </c>
      <c r="C6" s="22" t="s">
        <v>29</v>
      </c>
      <c r="D6" s="23">
        <v>1993</v>
      </c>
      <c r="E6" s="24" t="s">
        <v>30</v>
      </c>
      <c r="F6" s="25">
        <v>40</v>
      </c>
      <c r="G6" s="26">
        <v>45</v>
      </c>
      <c r="H6" s="25">
        <v>47</v>
      </c>
      <c r="I6" s="69">
        <f>IF(MAX(F6:H6)&lt;0,0,MAX(F6:H6))</f>
        <v>47</v>
      </c>
      <c r="J6" s="25">
        <v>50</v>
      </c>
      <c r="K6" s="26">
        <v>55</v>
      </c>
      <c r="L6" s="25">
        <v>57</v>
      </c>
      <c r="M6" s="69">
        <f>IF(MAX(J6:L6)&lt;0,0,MAX(J6:L6))</f>
        <v>57</v>
      </c>
      <c r="N6" s="70">
        <f>SUM(I6,M6)</f>
        <v>104</v>
      </c>
      <c r="O6" s="71">
        <f>IF(ISNUMBER(B6),(IF(148.026&lt;B6,N6,TRUNC(10^(0.89726074*((LOG((B6/148.026)/LOG(10))*(LOG((B6/148.026)/LOG(10)))))),4)*N6)),0)</f>
        <v>142.89600000000002</v>
      </c>
      <c r="P6" s="72">
        <f>IF(D6&gt;1,RANK(O6,$O$6:$O$35),0)</f>
        <v>1</v>
      </c>
    </row>
    <row r="7" spans="1:16" ht="12.75">
      <c r="A7" s="68">
        <f aca="true" t="shared" si="0" ref="A7:A35">IF(E7=0,0,1)</f>
        <v>1</v>
      </c>
      <c r="B7" s="29">
        <v>67.6</v>
      </c>
      <c r="C7" s="98" t="s">
        <v>41</v>
      </c>
      <c r="D7" s="2">
        <v>1994</v>
      </c>
      <c r="E7" s="7" t="s">
        <v>40</v>
      </c>
      <c r="F7" s="9">
        <v>42</v>
      </c>
      <c r="G7" s="10">
        <v>45</v>
      </c>
      <c r="H7" s="9">
        <v>47</v>
      </c>
      <c r="I7" s="73">
        <f>IF(MAX(F7:H7)&lt;0,0,MAX(F7:H7))</f>
        <v>47</v>
      </c>
      <c r="J7" s="9">
        <v>60</v>
      </c>
      <c r="K7" s="10">
        <v>63</v>
      </c>
      <c r="L7" s="9">
        <v>65</v>
      </c>
      <c r="M7" s="73">
        <f>IF(MAX(J7:L7)&lt;0,0,MAX(J7:L7))</f>
        <v>65</v>
      </c>
      <c r="N7" s="49">
        <f>SUM(I7,M7)</f>
        <v>112</v>
      </c>
      <c r="O7" s="8">
        <f aca="true" t="shared" si="1" ref="O7:O35">IF(ISNUMBER(B7),(IF(148.026&lt;B7,N7,TRUNC(10^(0.89726074*((LOG((B7/148.026)/LOG(10))*(LOG((B7/148.026)/LOG(10)))))),4)*N7)),0)</f>
        <v>142.2848</v>
      </c>
      <c r="P7" s="74">
        <f aca="true" t="shared" si="2" ref="P7:P35">IF(D7&gt;1,RANK(O7,$O$6:$O$35),0)</f>
        <v>2</v>
      </c>
    </row>
    <row r="8" spans="1:16" ht="12.75">
      <c r="A8" s="68">
        <f t="shared" si="0"/>
        <v>1</v>
      </c>
      <c r="B8" s="29">
        <v>72.8</v>
      </c>
      <c r="C8" s="1" t="s">
        <v>45</v>
      </c>
      <c r="D8" s="2">
        <v>1998</v>
      </c>
      <c r="E8" s="7" t="s">
        <v>46</v>
      </c>
      <c r="F8" s="9">
        <v>42</v>
      </c>
      <c r="G8" s="10">
        <v>-45</v>
      </c>
      <c r="H8" s="9">
        <v>45</v>
      </c>
      <c r="I8" s="73">
        <f>IF(MAX(F8:H8)&lt;0,0,MAX(F8:H8))</f>
        <v>45</v>
      </c>
      <c r="J8" s="9">
        <v>52</v>
      </c>
      <c r="K8" s="10">
        <v>56</v>
      </c>
      <c r="L8" s="75">
        <v>60</v>
      </c>
      <c r="M8" s="73">
        <f>IF(MAX(J8:L8)&lt;0,0,MAX(J8:L8))</f>
        <v>60</v>
      </c>
      <c r="N8" s="49">
        <f>SUM(I8,M8)</f>
        <v>105</v>
      </c>
      <c r="O8" s="8">
        <f t="shared" si="1"/>
        <v>127.76400000000001</v>
      </c>
      <c r="P8" s="74">
        <f t="shared" si="2"/>
        <v>3</v>
      </c>
    </row>
    <row r="9" spans="1:16" ht="12.75">
      <c r="A9" s="68">
        <f t="shared" si="0"/>
        <v>0</v>
      </c>
      <c r="B9" s="29"/>
      <c r="C9" s="1"/>
      <c r="D9" s="2"/>
      <c r="E9" s="7"/>
      <c r="F9" s="9"/>
      <c r="G9" s="10"/>
      <c r="H9" s="9"/>
      <c r="I9" s="73">
        <f aca="true" t="shared" si="3" ref="I9:I35">IF(MAX(F9:H9)&lt;0,0,MAX(F9:H9))</f>
        <v>0</v>
      </c>
      <c r="J9" s="9"/>
      <c r="K9" s="10"/>
      <c r="L9" s="75"/>
      <c r="M9" s="73">
        <f aca="true" t="shared" si="4" ref="M9:M35">IF(MAX(J9:L9)&lt;0,0,MAX(J9:L9))</f>
        <v>0</v>
      </c>
      <c r="N9" s="49">
        <f aca="true" t="shared" si="5" ref="N9:N35">SUM(I9,M9)</f>
        <v>0</v>
      </c>
      <c r="O9" s="8">
        <f t="shared" si="1"/>
        <v>0</v>
      </c>
      <c r="P9" s="74">
        <f t="shared" si="2"/>
        <v>0</v>
      </c>
    </row>
    <row r="10" spans="1:16" ht="12.75">
      <c r="A10" s="68">
        <f t="shared" si="0"/>
        <v>0</v>
      </c>
      <c r="B10" s="29"/>
      <c r="C10" s="1"/>
      <c r="D10" s="2"/>
      <c r="E10" s="7"/>
      <c r="F10" s="9"/>
      <c r="G10" s="10"/>
      <c r="H10" s="9"/>
      <c r="I10" s="73">
        <f t="shared" si="3"/>
        <v>0</v>
      </c>
      <c r="J10" s="9"/>
      <c r="K10" s="10"/>
      <c r="L10" s="75"/>
      <c r="M10" s="73">
        <f t="shared" si="4"/>
        <v>0</v>
      </c>
      <c r="N10" s="49">
        <f t="shared" si="5"/>
        <v>0</v>
      </c>
      <c r="O10" s="8">
        <f t="shared" si="1"/>
        <v>0</v>
      </c>
      <c r="P10" s="74">
        <f t="shared" si="2"/>
        <v>0</v>
      </c>
    </row>
    <row r="11" spans="1:16" ht="12.75">
      <c r="A11" s="68">
        <f t="shared" si="0"/>
        <v>0</v>
      </c>
      <c r="B11" s="29"/>
      <c r="C11" s="1"/>
      <c r="D11" s="2"/>
      <c r="E11" s="7"/>
      <c r="F11" s="9"/>
      <c r="G11" s="10"/>
      <c r="H11" s="9"/>
      <c r="I11" s="73">
        <f t="shared" si="3"/>
        <v>0</v>
      </c>
      <c r="J11" s="9"/>
      <c r="K11" s="10"/>
      <c r="L11" s="75"/>
      <c r="M11" s="73">
        <f t="shared" si="4"/>
        <v>0</v>
      </c>
      <c r="N11" s="49">
        <f t="shared" si="5"/>
        <v>0</v>
      </c>
      <c r="O11" s="8">
        <f t="shared" si="1"/>
        <v>0</v>
      </c>
      <c r="P11" s="74">
        <f t="shared" si="2"/>
        <v>0</v>
      </c>
    </row>
    <row r="12" spans="1:16" ht="12.75">
      <c r="A12" s="68">
        <f t="shared" si="0"/>
        <v>0</v>
      </c>
      <c r="B12" s="29"/>
      <c r="C12" s="1"/>
      <c r="D12" s="2"/>
      <c r="E12" s="7"/>
      <c r="F12" s="9"/>
      <c r="G12" s="10"/>
      <c r="H12" s="9"/>
      <c r="I12" s="73">
        <f t="shared" si="3"/>
        <v>0</v>
      </c>
      <c r="J12" s="9"/>
      <c r="K12" s="10"/>
      <c r="L12" s="75"/>
      <c r="M12" s="73">
        <f t="shared" si="4"/>
        <v>0</v>
      </c>
      <c r="N12" s="49">
        <f t="shared" si="5"/>
        <v>0</v>
      </c>
      <c r="O12" s="8">
        <f t="shared" si="1"/>
        <v>0</v>
      </c>
      <c r="P12" s="74">
        <f t="shared" si="2"/>
        <v>0</v>
      </c>
    </row>
    <row r="13" spans="1:16" ht="12.75">
      <c r="A13" s="68">
        <f t="shared" si="0"/>
        <v>0</v>
      </c>
      <c r="B13" s="29"/>
      <c r="C13" s="1"/>
      <c r="D13" s="2"/>
      <c r="E13" s="7"/>
      <c r="F13" s="9"/>
      <c r="G13" s="10"/>
      <c r="H13" s="9"/>
      <c r="I13" s="73">
        <f t="shared" si="3"/>
        <v>0</v>
      </c>
      <c r="J13" s="9"/>
      <c r="K13" s="10"/>
      <c r="L13" s="75"/>
      <c r="M13" s="73">
        <f t="shared" si="4"/>
        <v>0</v>
      </c>
      <c r="N13" s="49">
        <f t="shared" si="5"/>
        <v>0</v>
      </c>
      <c r="O13" s="8">
        <f t="shared" si="1"/>
        <v>0</v>
      </c>
      <c r="P13" s="74">
        <f t="shared" si="2"/>
        <v>0</v>
      </c>
    </row>
    <row r="14" spans="1:16" ht="12.75">
      <c r="A14" s="68">
        <f t="shared" si="0"/>
        <v>0</v>
      </c>
      <c r="B14" s="29"/>
      <c r="C14" s="1"/>
      <c r="D14" s="2"/>
      <c r="E14" s="7"/>
      <c r="F14" s="9"/>
      <c r="G14" s="10"/>
      <c r="H14" s="9"/>
      <c r="I14" s="73">
        <f t="shared" si="3"/>
        <v>0</v>
      </c>
      <c r="J14" s="9"/>
      <c r="K14" s="10"/>
      <c r="L14" s="75"/>
      <c r="M14" s="73">
        <f t="shared" si="4"/>
        <v>0</v>
      </c>
      <c r="N14" s="49">
        <f t="shared" si="5"/>
        <v>0</v>
      </c>
      <c r="O14" s="8">
        <f t="shared" si="1"/>
        <v>0</v>
      </c>
      <c r="P14" s="74">
        <f t="shared" si="2"/>
        <v>0</v>
      </c>
    </row>
    <row r="15" spans="1:16" ht="12.75">
      <c r="A15" s="68">
        <f t="shared" si="0"/>
        <v>0</v>
      </c>
      <c r="B15" s="29"/>
      <c r="C15" s="1"/>
      <c r="D15" s="2"/>
      <c r="E15" s="7"/>
      <c r="F15" s="9"/>
      <c r="G15" s="10"/>
      <c r="H15" s="9"/>
      <c r="I15" s="73">
        <f t="shared" si="3"/>
        <v>0</v>
      </c>
      <c r="J15" s="9"/>
      <c r="K15" s="10"/>
      <c r="L15" s="75"/>
      <c r="M15" s="73">
        <f t="shared" si="4"/>
        <v>0</v>
      </c>
      <c r="N15" s="49">
        <f t="shared" si="5"/>
        <v>0</v>
      </c>
      <c r="O15" s="8">
        <f t="shared" si="1"/>
        <v>0</v>
      </c>
      <c r="P15" s="74">
        <f t="shared" si="2"/>
        <v>0</v>
      </c>
    </row>
    <row r="16" spans="1:16" ht="12.75">
      <c r="A16" s="68">
        <f t="shared" si="0"/>
        <v>0</v>
      </c>
      <c r="B16" s="29"/>
      <c r="C16" s="1"/>
      <c r="D16" s="2"/>
      <c r="E16" s="7"/>
      <c r="F16" s="9"/>
      <c r="G16" s="10"/>
      <c r="H16" s="9"/>
      <c r="I16" s="73">
        <f t="shared" si="3"/>
        <v>0</v>
      </c>
      <c r="J16" s="9"/>
      <c r="K16" s="10"/>
      <c r="L16" s="75"/>
      <c r="M16" s="73">
        <f t="shared" si="4"/>
        <v>0</v>
      </c>
      <c r="N16" s="49">
        <f t="shared" si="5"/>
        <v>0</v>
      </c>
      <c r="O16" s="8">
        <f t="shared" si="1"/>
        <v>0</v>
      </c>
      <c r="P16" s="74">
        <f t="shared" si="2"/>
        <v>0</v>
      </c>
    </row>
    <row r="17" spans="1:16" ht="12.75">
      <c r="A17" s="68">
        <f t="shared" si="0"/>
        <v>0</v>
      </c>
      <c r="B17" s="29"/>
      <c r="C17" s="1"/>
      <c r="D17" s="2"/>
      <c r="E17" s="7"/>
      <c r="F17" s="9"/>
      <c r="G17" s="10"/>
      <c r="H17" s="9"/>
      <c r="I17" s="73">
        <f t="shared" si="3"/>
        <v>0</v>
      </c>
      <c r="J17" s="9"/>
      <c r="K17" s="10"/>
      <c r="L17" s="75"/>
      <c r="M17" s="73">
        <f t="shared" si="4"/>
        <v>0</v>
      </c>
      <c r="N17" s="49">
        <f t="shared" si="5"/>
        <v>0</v>
      </c>
      <c r="O17" s="8">
        <f t="shared" si="1"/>
        <v>0</v>
      </c>
      <c r="P17" s="74">
        <f t="shared" si="2"/>
        <v>0</v>
      </c>
    </row>
    <row r="18" spans="1:16" ht="12.75">
      <c r="A18" s="68">
        <f t="shared" si="0"/>
        <v>0</v>
      </c>
      <c r="B18" s="29"/>
      <c r="C18" s="1"/>
      <c r="D18" s="2"/>
      <c r="E18" s="7"/>
      <c r="F18" s="9"/>
      <c r="G18" s="10"/>
      <c r="H18" s="9"/>
      <c r="I18" s="73">
        <f t="shared" si="3"/>
        <v>0</v>
      </c>
      <c r="J18" s="9"/>
      <c r="K18" s="10"/>
      <c r="L18" s="75"/>
      <c r="M18" s="73">
        <f t="shared" si="4"/>
        <v>0</v>
      </c>
      <c r="N18" s="49">
        <f t="shared" si="5"/>
        <v>0</v>
      </c>
      <c r="O18" s="8">
        <f t="shared" si="1"/>
        <v>0</v>
      </c>
      <c r="P18" s="74">
        <f t="shared" si="2"/>
        <v>0</v>
      </c>
    </row>
    <row r="19" spans="1:16" ht="12.75">
      <c r="A19" s="68">
        <f t="shared" si="0"/>
        <v>0</v>
      </c>
      <c r="B19" s="29"/>
      <c r="C19" s="1"/>
      <c r="D19" s="2"/>
      <c r="E19" s="7"/>
      <c r="F19" s="9"/>
      <c r="G19" s="10"/>
      <c r="H19" s="9"/>
      <c r="I19" s="73">
        <f t="shared" si="3"/>
        <v>0</v>
      </c>
      <c r="J19" s="9"/>
      <c r="K19" s="10"/>
      <c r="L19" s="75"/>
      <c r="M19" s="73">
        <f t="shared" si="4"/>
        <v>0</v>
      </c>
      <c r="N19" s="49">
        <f t="shared" si="5"/>
        <v>0</v>
      </c>
      <c r="O19" s="8">
        <f t="shared" si="1"/>
        <v>0</v>
      </c>
      <c r="P19" s="74">
        <f t="shared" si="2"/>
        <v>0</v>
      </c>
    </row>
    <row r="20" spans="1:16" ht="12.75">
      <c r="A20" s="68">
        <f t="shared" si="0"/>
        <v>0</v>
      </c>
      <c r="B20" s="29"/>
      <c r="C20" s="1"/>
      <c r="D20" s="2"/>
      <c r="E20" s="7"/>
      <c r="F20" s="9"/>
      <c r="G20" s="10"/>
      <c r="H20" s="9"/>
      <c r="I20" s="73">
        <f t="shared" si="3"/>
        <v>0</v>
      </c>
      <c r="J20" s="9"/>
      <c r="K20" s="10"/>
      <c r="L20" s="75"/>
      <c r="M20" s="73">
        <f t="shared" si="4"/>
        <v>0</v>
      </c>
      <c r="N20" s="49">
        <f t="shared" si="5"/>
        <v>0</v>
      </c>
      <c r="O20" s="8">
        <f t="shared" si="1"/>
        <v>0</v>
      </c>
      <c r="P20" s="74">
        <f t="shared" si="2"/>
        <v>0</v>
      </c>
    </row>
    <row r="21" spans="1:16" ht="12.75">
      <c r="A21" s="68">
        <f t="shared" si="0"/>
        <v>0</v>
      </c>
      <c r="B21" s="29"/>
      <c r="C21" s="1"/>
      <c r="D21" s="2"/>
      <c r="E21" s="7"/>
      <c r="F21" s="9"/>
      <c r="G21" s="10"/>
      <c r="H21" s="9"/>
      <c r="I21" s="73">
        <f t="shared" si="3"/>
        <v>0</v>
      </c>
      <c r="J21" s="9"/>
      <c r="K21" s="10"/>
      <c r="L21" s="75"/>
      <c r="M21" s="73">
        <f t="shared" si="4"/>
        <v>0</v>
      </c>
      <c r="N21" s="49">
        <f t="shared" si="5"/>
        <v>0</v>
      </c>
      <c r="O21" s="8">
        <f t="shared" si="1"/>
        <v>0</v>
      </c>
      <c r="P21" s="74"/>
    </row>
    <row r="22" spans="1:16" ht="12.75">
      <c r="A22" s="68">
        <f t="shared" si="0"/>
        <v>0</v>
      </c>
      <c r="B22" s="29"/>
      <c r="C22" s="1"/>
      <c r="D22" s="2"/>
      <c r="E22" s="7"/>
      <c r="F22" s="9"/>
      <c r="G22" s="10"/>
      <c r="H22" s="9"/>
      <c r="I22" s="73">
        <f t="shared" si="3"/>
        <v>0</v>
      </c>
      <c r="J22" s="9"/>
      <c r="K22" s="10"/>
      <c r="L22" s="75"/>
      <c r="M22" s="73">
        <f t="shared" si="4"/>
        <v>0</v>
      </c>
      <c r="N22" s="49">
        <f t="shared" si="5"/>
        <v>0</v>
      </c>
      <c r="O22" s="8">
        <f t="shared" si="1"/>
        <v>0</v>
      </c>
      <c r="P22" s="74">
        <f t="shared" si="2"/>
        <v>0</v>
      </c>
    </row>
    <row r="23" spans="1:16" ht="12.75">
      <c r="A23" s="68">
        <f t="shared" si="0"/>
        <v>0</v>
      </c>
      <c r="B23" s="29"/>
      <c r="C23" s="1"/>
      <c r="D23" s="2"/>
      <c r="E23" s="7"/>
      <c r="F23" s="9"/>
      <c r="G23" s="10"/>
      <c r="H23" s="9"/>
      <c r="I23" s="73">
        <f t="shared" si="3"/>
        <v>0</v>
      </c>
      <c r="J23" s="9"/>
      <c r="K23" s="10"/>
      <c r="L23" s="75"/>
      <c r="M23" s="73">
        <f t="shared" si="4"/>
        <v>0</v>
      </c>
      <c r="N23" s="49">
        <f t="shared" si="5"/>
        <v>0</v>
      </c>
      <c r="O23" s="8">
        <f t="shared" si="1"/>
        <v>0</v>
      </c>
      <c r="P23" s="74">
        <f t="shared" si="2"/>
        <v>0</v>
      </c>
    </row>
    <row r="24" spans="1:16" ht="12.75">
      <c r="A24" s="68">
        <f t="shared" si="0"/>
        <v>0</v>
      </c>
      <c r="B24" s="29"/>
      <c r="C24" s="1"/>
      <c r="D24" s="2"/>
      <c r="E24" s="7"/>
      <c r="F24" s="9"/>
      <c r="G24" s="10"/>
      <c r="H24" s="9"/>
      <c r="I24" s="73">
        <f t="shared" si="3"/>
        <v>0</v>
      </c>
      <c r="J24" s="9"/>
      <c r="K24" s="10"/>
      <c r="L24" s="75"/>
      <c r="M24" s="73">
        <f t="shared" si="4"/>
        <v>0</v>
      </c>
      <c r="N24" s="49">
        <f t="shared" si="5"/>
        <v>0</v>
      </c>
      <c r="O24" s="8">
        <f t="shared" si="1"/>
        <v>0</v>
      </c>
      <c r="P24" s="74">
        <f t="shared" si="2"/>
        <v>0</v>
      </c>
    </row>
    <row r="25" spans="1:16" ht="12.75">
      <c r="A25" s="68">
        <f t="shared" si="0"/>
        <v>0</v>
      </c>
      <c r="B25" s="29"/>
      <c r="C25" s="1"/>
      <c r="D25" s="2"/>
      <c r="E25" s="7"/>
      <c r="F25" s="9"/>
      <c r="G25" s="10"/>
      <c r="H25" s="9"/>
      <c r="I25" s="73">
        <f t="shared" si="3"/>
        <v>0</v>
      </c>
      <c r="J25" s="9"/>
      <c r="K25" s="10"/>
      <c r="L25" s="75"/>
      <c r="M25" s="73">
        <f t="shared" si="4"/>
        <v>0</v>
      </c>
      <c r="N25" s="49">
        <f t="shared" si="5"/>
        <v>0</v>
      </c>
      <c r="O25" s="8">
        <f t="shared" si="1"/>
        <v>0</v>
      </c>
      <c r="P25" s="74">
        <f t="shared" si="2"/>
        <v>0</v>
      </c>
    </row>
    <row r="26" spans="1:16" ht="12.75">
      <c r="A26" s="68">
        <f t="shared" si="0"/>
        <v>0</v>
      </c>
      <c r="B26" s="29"/>
      <c r="C26" s="1"/>
      <c r="D26" s="2"/>
      <c r="E26" s="7"/>
      <c r="F26" s="9"/>
      <c r="G26" s="10"/>
      <c r="H26" s="9"/>
      <c r="I26" s="73">
        <f t="shared" si="3"/>
        <v>0</v>
      </c>
      <c r="J26" s="9"/>
      <c r="K26" s="10"/>
      <c r="L26" s="75"/>
      <c r="M26" s="73">
        <f t="shared" si="4"/>
        <v>0</v>
      </c>
      <c r="N26" s="49">
        <f t="shared" si="5"/>
        <v>0</v>
      </c>
      <c r="O26" s="8">
        <f t="shared" si="1"/>
        <v>0</v>
      </c>
      <c r="P26" s="74">
        <f t="shared" si="2"/>
        <v>0</v>
      </c>
    </row>
    <row r="27" spans="1:16" ht="12.75">
      <c r="A27" s="68">
        <f t="shared" si="0"/>
        <v>0</v>
      </c>
      <c r="B27" s="29"/>
      <c r="C27" s="1"/>
      <c r="D27" s="2"/>
      <c r="E27" s="7"/>
      <c r="F27" s="9"/>
      <c r="G27" s="10"/>
      <c r="H27" s="9"/>
      <c r="I27" s="73">
        <f t="shared" si="3"/>
        <v>0</v>
      </c>
      <c r="J27" s="9"/>
      <c r="K27" s="10"/>
      <c r="L27" s="75"/>
      <c r="M27" s="73">
        <f t="shared" si="4"/>
        <v>0</v>
      </c>
      <c r="N27" s="49">
        <f t="shared" si="5"/>
        <v>0</v>
      </c>
      <c r="O27" s="8">
        <f t="shared" si="1"/>
        <v>0</v>
      </c>
      <c r="P27" s="74">
        <f t="shared" si="2"/>
        <v>0</v>
      </c>
    </row>
    <row r="28" spans="1:16" ht="12.75">
      <c r="A28" s="68">
        <f t="shared" si="0"/>
        <v>0</v>
      </c>
      <c r="B28" s="29"/>
      <c r="C28" s="1"/>
      <c r="D28" s="2"/>
      <c r="E28" s="7"/>
      <c r="F28" s="9"/>
      <c r="G28" s="10"/>
      <c r="H28" s="9"/>
      <c r="I28" s="73">
        <f t="shared" si="3"/>
        <v>0</v>
      </c>
      <c r="J28" s="9"/>
      <c r="K28" s="10"/>
      <c r="L28" s="75"/>
      <c r="M28" s="73">
        <f t="shared" si="4"/>
        <v>0</v>
      </c>
      <c r="N28" s="49">
        <f t="shared" si="5"/>
        <v>0</v>
      </c>
      <c r="O28" s="8">
        <f t="shared" si="1"/>
        <v>0</v>
      </c>
      <c r="P28" s="74">
        <f t="shared" si="2"/>
        <v>0</v>
      </c>
    </row>
    <row r="29" spans="1:16" ht="12.75">
      <c r="A29" s="68">
        <f t="shared" si="0"/>
        <v>0</v>
      </c>
      <c r="B29" s="29"/>
      <c r="C29" s="1"/>
      <c r="D29" s="2"/>
      <c r="E29" s="7"/>
      <c r="F29" s="9"/>
      <c r="G29" s="10"/>
      <c r="H29" s="9"/>
      <c r="I29" s="73">
        <f t="shared" si="3"/>
        <v>0</v>
      </c>
      <c r="J29" s="9"/>
      <c r="K29" s="10"/>
      <c r="L29" s="75"/>
      <c r="M29" s="73">
        <f t="shared" si="4"/>
        <v>0</v>
      </c>
      <c r="N29" s="49">
        <f t="shared" si="5"/>
        <v>0</v>
      </c>
      <c r="O29" s="8">
        <f t="shared" si="1"/>
        <v>0</v>
      </c>
      <c r="P29" s="74">
        <f t="shared" si="2"/>
        <v>0</v>
      </c>
    </row>
    <row r="30" spans="1:16" ht="12.75">
      <c r="A30" s="68">
        <f t="shared" si="0"/>
        <v>0</v>
      </c>
      <c r="B30" s="29"/>
      <c r="C30" s="1"/>
      <c r="D30" s="2"/>
      <c r="E30" s="7"/>
      <c r="F30" s="9"/>
      <c r="G30" s="10"/>
      <c r="H30" s="9"/>
      <c r="I30" s="73">
        <f t="shared" si="3"/>
        <v>0</v>
      </c>
      <c r="J30" s="9"/>
      <c r="K30" s="10"/>
      <c r="L30" s="75"/>
      <c r="M30" s="73">
        <f t="shared" si="4"/>
        <v>0</v>
      </c>
      <c r="N30" s="49">
        <f t="shared" si="5"/>
        <v>0</v>
      </c>
      <c r="O30" s="8">
        <f t="shared" si="1"/>
        <v>0</v>
      </c>
      <c r="P30" s="74">
        <f t="shared" si="2"/>
        <v>0</v>
      </c>
    </row>
    <row r="31" spans="1:16" ht="12.75">
      <c r="A31" s="68">
        <f t="shared" si="0"/>
        <v>0</v>
      </c>
      <c r="B31" s="29"/>
      <c r="C31" s="1"/>
      <c r="D31" s="2"/>
      <c r="E31" s="7"/>
      <c r="F31" s="9"/>
      <c r="G31" s="10"/>
      <c r="H31" s="9"/>
      <c r="I31" s="73">
        <f t="shared" si="3"/>
        <v>0</v>
      </c>
      <c r="J31" s="9"/>
      <c r="K31" s="10"/>
      <c r="L31" s="75"/>
      <c r="M31" s="73">
        <f t="shared" si="4"/>
        <v>0</v>
      </c>
      <c r="N31" s="49">
        <f t="shared" si="5"/>
        <v>0</v>
      </c>
      <c r="O31" s="8">
        <f t="shared" si="1"/>
        <v>0</v>
      </c>
      <c r="P31" s="74">
        <f t="shared" si="2"/>
        <v>0</v>
      </c>
    </row>
    <row r="32" spans="1:16" ht="12.75">
      <c r="A32" s="68">
        <f t="shared" si="0"/>
        <v>0</v>
      </c>
      <c r="B32" s="29"/>
      <c r="C32" s="1"/>
      <c r="D32" s="2"/>
      <c r="E32" s="7"/>
      <c r="F32" s="9"/>
      <c r="G32" s="10"/>
      <c r="H32" s="9"/>
      <c r="I32" s="73">
        <f t="shared" si="3"/>
        <v>0</v>
      </c>
      <c r="J32" s="9"/>
      <c r="K32" s="10"/>
      <c r="L32" s="75"/>
      <c r="M32" s="73">
        <f t="shared" si="4"/>
        <v>0</v>
      </c>
      <c r="N32" s="49">
        <f t="shared" si="5"/>
        <v>0</v>
      </c>
      <c r="O32" s="8">
        <f t="shared" si="1"/>
        <v>0</v>
      </c>
      <c r="P32" s="74">
        <f t="shared" si="2"/>
        <v>0</v>
      </c>
    </row>
    <row r="33" spans="1:16" ht="12.75">
      <c r="A33" s="68">
        <f t="shared" si="0"/>
        <v>0</v>
      </c>
      <c r="B33" s="29"/>
      <c r="C33" s="1"/>
      <c r="D33" s="2"/>
      <c r="E33" s="7"/>
      <c r="F33" s="9"/>
      <c r="G33" s="10"/>
      <c r="H33" s="9"/>
      <c r="I33" s="73">
        <f t="shared" si="3"/>
        <v>0</v>
      </c>
      <c r="J33" s="9"/>
      <c r="K33" s="10"/>
      <c r="L33" s="75"/>
      <c r="M33" s="73">
        <f t="shared" si="4"/>
        <v>0</v>
      </c>
      <c r="N33" s="49">
        <f t="shared" si="5"/>
        <v>0</v>
      </c>
      <c r="O33" s="8">
        <f t="shared" si="1"/>
        <v>0</v>
      </c>
      <c r="P33" s="74">
        <f t="shared" si="2"/>
        <v>0</v>
      </c>
    </row>
    <row r="34" spans="1:16" ht="12.75">
      <c r="A34" s="68">
        <f t="shared" si="0"/>
        <v>0</v>
      </c>
      <c r="B34" s="29"/>
      <c r="C34" s="1"/>
      <c r="D34" s="2"/>
      <c r="E34" s="76"/>
      <c r="F34" s="9"/>
      <c r="G34" s="10"/>
      <c r="H34" s="9"/>
      <c r="I34" s="73">
        <f t="shared" si="3"/>
        <v>0</v>
      </c>
      <c r="J34" s="9"/>
      <c r="K34" s="10"/>
      <c r="L34" s="75"/>
      <c r="M34" s="73">
        <f t="shared" si="4"/>
        <v>0</v>
      </c>
      <c r="N34" s="49">
        <f t="shared" si="5"/>
        <v>0</v>
      </c>
      <c r="O34" s="8">
        <f t="shared" si="1"/>
        <v>0</v>
      </c>
      <c r="P34" s="74">
        <f t="shared" si="2"/>
        <v>0</v>
      </c>
    </row>
    <row r="35" spans="1:16" ht="13.5" thickBot="1">
      <c r="A35" s="68">
        <f t="shared" si="0"/>
        <v>0</v>
      </c>
      <c r="B35" s="30"/>
      <c r="C35" s="31"/>
      <c r="D35" s="32"/>
      <c r="E35" s="77"/>
      <c r="F35" s="34"/>
      <c r="G35" s="35"/>
      <c r="H35" s="34"/>
      <c r="I35" s="78">
        <f t="shared" si="3"/>
        <v>0</v>
      </c>
      <c r="J35" s="34"/>
      <c r="K35" s="35"/>
      <c r="L35" s="79"/>
      <c r="M35" s="78">
        <f t="shared" si="4"/>
        <v>0</v>
      </c>
      <c r="N35" s="80">
        <f t="shared" si="5"/>
        <v>0</v>
      </c>
      <c r="O35" s="81">
        <f t="shared" si="1"/>
        <v>0</v>
      </c>
      <c r="P35" s="82">
        <f t="shared" si="2"/>
        <v>0</v>
      </c>
    </row>
    <row r="36" ht="13.5" thickBot="1"/>
    <row r="37" spans="2:16" ht="12.75">
      <c r="B37" s="103" t="s">
        <v>23</v>
      </c>
      <c r="C37" s="104"/>
      <c r="D37" s="104" t="s">
        <v>59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</row>
    <row r="38" spans="2:16" ht="12.75">
      <c r="B38" s="105" t="s">
        <v>24</v>
      </c>
      <c r="C38" s="106"/>
      <c r="D38" s="106" t="s">
        <v>56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2"/>
    </row>
    <row r="39" spans="2:16" ht="13.5" thickBot="1">
      <c r="B39" s="107" t="s">
        <v>25</v>
      </c>
      <c r="C39" s="108"/>
      <c r="D39" s="108" t="s">
        <v>57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</row>
    <row r="41" spans="1:16" ht="12.75">
      <c r="A41" s="83">
        <f>SUM(A6:A35)</f>
        <v>3</v>
      </c>
      <c r="P41" s="84"/>
    </row>
  </sheetData>
  <sheetProtection/>
  <mergeCells count="9">
    <mergeCell ref="B38:C38"/>
    <mergeCell ref="D38:P38"/>
    <mergeCell ref="B39:C39"/>
    <mergeCell ref="D39:P39"/>
    <mergeCell ref="B1:P1"/>
    <mergeCell ref="D2:L2"/>
    <mergeCell ref="O2:P2"/>
    <mergeCell ref="B37:C37"/>
    <mergeCell ref="D37:P37"/>
  </mergeCells>
  <conditionalFormatting sqref="F6:I36 F40:I47">
    <cfRule type="cellIs" priority="3" dxfId="3" operator="lessThan" stopIfTrue="1">
      <formula>0</formula>
    </cfRule>
    <cfRule type="cellIs" priority="4" dxfId="2" operator="lessThan" stopIfTrue="1">
      <formula>0</formula>
    </cfRule>
  </conditionalFormatting>
  <conditionalFormatting sqref="J6:L35 F6:H35">
    <cfRule type="cellIs" priority="2" dxfId="1" operator="lessThan" stopIfTrue="1">
      <formula>0</formula>
    </cfRule>
  </conditionalFormatting>
  <conditionalFormatting sqref="P6:P35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9">
      <selection activeCell="B38" sqref="B38"/>
    </sheetView>
  </sheetViews>
  <sheetFormatPr defaultColWidth="9.140625" defaultRowHeight="12.75"/>
  <cols>
    <col min="1" max="1" width="4.421875" style="0" bestFit="1" customWidth="1"/>
    <col min="2" max="2" width="24.140625" style="0" bestFit="1" customWidth="1"/>
  </cols>
  <sheetData>
    <row r="1" spans="1:5" ht="12.75">
      <c r="A1" t="s">
        <v>17</v>
      </c>
      <c r="B1" t="s">
        <v>18</v>
      </c>
      <c r="C1" s="40"/>
      <c r="E1" s="40"/>
    </row>
    <row r="2" spans="1:2" ht="12.75">
      <c r="A2">
        <v>30</v>
      </c>
      <c r="B2" s="41">
        <v>1</v>
      </c>
    </row>
    <row r="3" spans="1:2" ht="12.75">
      <c r="A3">
        <v>31</v>
      </c>
      <c r="B3" s="41">
        <v>1.016</v>
      </c>
    </row>
    <row r="4" spans="1:2" ht="12.75">
      <c r="A4">
        <v>32</v>
      </c>
      <c r="B4" s="41">
        <v>1.031</v>
      </c>
    </row>
    <row r="5" spans="1:2" ht="12.75">
      <c r="A5">
        <v>33</v>
      </c>
      <c r="B5" s="41">
        <v>1.046</v>
      </c>
    </row>
    <row r="6" spans="1:2" ht="12.75">
      <c r="A6">
        <v>34</v>
      </c>
      <c r="B6" s="41">
        <v>1.059</v>
      </c>
    </row>
    <row r="7" spans="1:2" ht="12.75">
      <c r="A7">
        <v>35</v>
      </c>
      <c r="B7" s="41">
        <v>1.072</v>
      </c>
    </row>
    <row r="8" spans="1:2" ht="12.75">
      <c r="A8">
        <v>36</v>
      </c>
      <c r="B8" s="41">
        <v>1.083</v>
      </c>
    </row>
    <row r="9" spans="1:2" ht="12.75">
      <c r="A9">
        <v>37</v>
      </c>
      <c r="B9" s="41">
        <v>1.096</v>
      </c>
    </row>
    <row r="10" spans="1:2" ht="12.75">
      <c r="A10">
        <v>38</v>
      </c>
      <c r="B10" s="41">
        <v>1.109</v>
      </c>
    </row>
    <row r="11" spans="1:2" ht="12.75">
      <c r="A11">
        <v>39</v>
      </c>
      <c r="B11" s="41">
        <v>1.122</v>
      </c>
    </row>
    <row r="12" spans="1:2" ht="12.75">
      <c r="A12">
        <v>40</v>
      </c>
      <c r="B12" s="41">
        <v>1.135</v>
      </c>
    </row>
    <row r="13" spans="1:2" ht="12.75">
      <c r="A13">
        <v>41</v>
      </c>
      <c r="B13" s="41">
        <v>1.149</v>
      </c>
    </row>
    <row r="14" spans="1:2" ht="12.75">
      <c r="A14">
        <v>42</v>
      </c>
      <c r="B14" s="41">
        <v>1.162</v>
      </c>
    </row>
    <row r="15" spans="1:2" ht="12.75">
      <c r="A15">
        <v>43</v>
      </c>
      <c r="B15" s="41">
        <v>1.176</v>
      </c>
    </row>
    <row r="16" spans="1:2" ht="12.75">
      <c r="A16">
        <v>44</v>
      </c>
      <c r="B16" s="41">
        <v>1.189</v>
      </c>
    </row>
    <row r="17" spans="1:2" ht="12.75">
      <c r="A17">
        <v>45</v>
      </c>
      <c r="B17" s="41">
        <v>1.203</v>
      </c>
    </row>
    <row r="18" spans="1:2" ht="12.75">
      <c r="A18">
        <v>46</v>
      </c>
      <c r="B18" s="41">
        <v>1.218</v>
      </c>
    </row>
    <row r="19" spans="1:2" ht="12.75">
      <c r="A19">
        <v>47</v>
      </c>
      <c r="B19" s="41">
        <v>1.233</v>
      </c>
    </row>
    <row r="20" spans="1:2" ht="12.75">
      <c r="A20">
        <v>48</v>
      </c>
      <c r="B20" s="41">
        <v>1.248</v>
      </c>
    </row>
    <row r="21" spans="1:2" ht="12.75">
      <c r="A21">
        <v>49</v>
      </c>
      <c r="B21" s="41">
        <v>1.263</v>
      </c>
    </row>
    <row r="22" spans="1:2" ht="12.75">
      <c r="A22">
        <v>50</v>
      </c>
      <c r="B22" s="41">
        <v>1.279</v>
      </c>
    </row>
    <row r="23" spans="1:2" ht="12.75">
      <c r="A23">
        <v>51</v>
      </c>
      <c r="B23" s="41">
        <v>1.297</v>
      </c>
    </row>
    <row r="24" spans="1:2" ht="12.75">
      <c r="A24">
        <v>52</v>
      </c>
      <c r="B24" s="41">
        <v>1.316</v>
      </c>
    </row>
    <row r="25" spans="1:2" ht="12.75">
      <c r="A25">
        <v>53</v>
      </c>
      <c r="B25" s="41">
        <v>1.338</v>
      </c>
    </row>
    <row r="26" spans="1:2" ht="12.75">
      <c r="A26">
        <v>54</v>
      </c>
      <c r="B26" s="41">
        <v>1.361</v>
      </c>
    </row>
    <row r="27" spans="1:2" ht="12.75">
      <c r="A27">
        <v>55</v>
      </c>
      <c r="B27" s="41">
        <v>1.385</v>
      </c>
    </row>
    <row r="28" spans="1:2" ht="12.75">
      <c r="A28">
        <v>56</v>
      </c>
      <c r="B28" s="41">
        <v>1.411</v>
      </c>
    </row>
    <row r="29" spans="1:2" ht="12.75">
      <c r="A29">
        <v>57</v>
      </c>
      <c r="B29" s="41">
        <v>1.437</v>
      </c>
    </row>
    <row r="30" spans="1:2" ht="12.75">
      <c r="A30">
        <v>58</v>
      </c>
      <c r="B30" s="41">
        <v>1.462</v>
      </c>
    </row>
    <row r="31" spans="1:2" ht="12.75">
      <c r="A31">
        <v>59</v>
      </c>
      <c r="B31" s="41">
        <v>1.488</v>
      </c>
    </row>
    <row r="32" spans="1:2" ht="12.75">
      <c r="A32">
        <v>60</v>
      </c>
      <c r="B32" s="41">
        <v>1.514</v>
      </c>
    </row>
    <row r="33" spans="1:2" ht="12.75">
      <c r="A33">
        <v>61</v>
      </c>
      <c r="B33" s="41">
        <v>1.541</v>
      </c>
    </row>
    <row r="34" spans="1:2" ht="12.75">
      <c r="A34">
        <v>62</v>
      </c>
      <c r="B34" s="41">
        <v>1.568</v>
      </c>
    </row>
    <row r="35" spans="1:2" ht="12.75">
      <c r="A35">
        <v>63</v>
      </c>
      <c r="B35" s="41">
        <v>1.598</v>
      </c>
    </row>
    <row r="36" spans="1:2" ht="12.75">
      <c r="A36">
        <v>64</v>
      </c>
      <c r="B36" s="41">
        <v>1.629</v>
      </c>
    </row>
    <row r="37" spans="1:2" ht="12.75">
      <c r="A37">
        <v>65</v>
      </c>
      <c r="B37" s="41">
        <v>1.663</v>
      </c>
    </row>
    <row r="38" spans="1:2" ht="12.75">
      <c r="A38">
        <v>66</v>
      </c>
      <c r="B38" s="41">
        <v>1.699</v>
      </c>
    </row>
    <row r="39" spans="1:2" ht="12.75">
      <c r="A39">
        <v>67</v>
      </c>
      <c r="B39" s="41">
        <v>1.738</v>
      </c>
    </row>
    <row r="40" spans="1:2" ht="12.75">
      <c r="A40">
        <v>68</v>
      </c>
      <c r="B40" s="41">
        <v>1.779</v>
      </c>
    </row>
    <row r="41" spans="1:2" ht="12.75">
      <c r="A41">
        <v>69</v>
      </c>
      <c r="B41" s="41">
        <v>1.823</v>
      </c>
    </row>
    <row r="42" spans="1:2" ht="12.75">
      <c r="A42">
        <v>70</v>
      </c>
      <c r="B42" s="41">
        <v>1.867</v>
      </c>
    </row>
    <row r="43" spans="1:2" ht="12.75">
      <c r="A43">
        <v>71</v>
      </c>
      <c r="B43" s="41">
        <v>1.91</v>
      </c>
    </row>
    <row r="44" spans="1:2" ht="12.75">
      <c r="A44">
        <v>72</v>
      </c>
      <c r="B44" s="41">
        <v>1.953</v>
      </c>
    </row>
    <row r="45" spans="1:2" ht="12.75">
      <c r="A45">
        <v>73</v>
      </c>
      <c r="B45" s="41">
        <v>2.004</v>
      </c>
    </row>
    <row r="46" spans="1:2" ht="12.75">
      <c r="A46">
        <v>74</v>
      </c>
      <c r="B46" s="41">
        <v>2.06</v>
      </c>
    </row>
    <row r="47" spans="1:2" ht="12.75">
      <c r="A47">
        <v>75</v>
      </c>
      <c r="B47" s="41">
        <v>2.117</v>
      </c>
    </row>
    <row r="48" spans="1:2" ht="12.75">
      <c r="A48">
        <v>76</v>
      </c>
      <c r="B48" s="41">
        <v>2.181</v>
      </c>
    </row>
    <row r="49" spans="1:2" ht="12.75">
      <c r="A49">
        <v>77</v>
      </c>
      <c r="B49" s="41">
        <v>2.255</v>
      </c>
    </row>
    <row r="50" spans="1:2" ht="12.75">
      <c r="A50">
        <v>78</v>
      </c>
      <c r="B50" s="41">
        <v>2.336</v>
      </c>
    </row>
    <row r="51" spans="1:2" ht="12.75">
      <c r="A51">
        <v>79</v>
      </c>
      <c r="B51" s="41">
        <v>2.419</v>
      </c>
    </row>
    <row r="52" spans="1:2" ht="12.75">
      <c r="A52">
        <v>80</v>
      </c>
      <c r="B52" s="41">
        <v>2.504</v>
      </c>
    </row>
    <row r="53" spans="1:2" ht="12.75">
      <c r="A53">
        <v>81</v>
      </c>
      <c r="B53" s="41">
        <v>2.597</v>
      </c>
    </row>
    <row r="54" spans="1:2" ht="12.75">
      <c r="A54">
        <v>82</v>
      </c>
      <c r="B54" s="41">
        <v>2.702</v>
      </c>
    </row>
    <row r="55" spans="1:2" ht="12.75">
      <c r="A55">
        <v>83</v>
      </c>
      <c r="B55" s="41">
        <v>2.831</v>
      </c>
    </row>
    <row r="56" spans="1:2" ht="12.75">
      <c r="A56">
        <v>84</v>
      </c>
      <c r="B56" s="41">
        <v>2.981</v>
      </c>
    </row>
    <row r="57" spans="1:2" ht="12.75">
      <c r="A57">
        <v>85</v>
      </c>
      <c r="B57" s="41">
        <v>3.153</v>
      </c>
    </row>
    <row r="58" spans="1:2" ht="12.75">
      <c r="A58">
        <v>86</v>
      </c>
      <c r="B58" s="41">
        <v>3.352</v>
      </c>
    </row>
    <row r="59" spans="1:2" ht="12.75">
      <c r="A59">
        <v>87</v>
      </c>
      <c r="B59" s="41">
        <v>3.58</v>
      </c>
    </row>
    <row r="60" spans="1:2" ht="12.75">
      <c r="A60">
        <v>88</v>
      </c>
      <c r="B60" s="41">
        <v>3.843</v>
      </c>
    </row>
    <row r="61" spans="1:2" ht="12.75">
      <c r="A61">
        <v>89</v>
      </c>
      <c r="B61" s="41">
        <v>4.145</v>
      </c>
    </row>
    <row r="62" spans="1:2" ht="12.75">
      <c r="A62">
        <v>90</v>
      </c>
      <c r="B62" s="41">
        <v>4.493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gusta</cp:lastModifiedBy>
  <cp:lastPrinted>2016-10-15T10:55:15Z</cp:lastPrinted>
  <dcterms:modified xsi:type="dcterms:W3CDTF">2016-10-16T11:59:20Z</dcterms:modified>
  <cp:category/>
  <cp:version/>
  <cp:contentType/>
  <cp:contentStatus/>
</cp:coreProperties>
</file>