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v\Desktop\"/>
    </mc:Choice>
  </mc:AlternateContent>
  <bookViews>
    <workbookView xWindow="0" yWindow="0" windowWidth="28800" windowHeight="12210"/>
  </bookViews>
  <sheets>
    <sheet name="Muži" sheetId="1" r:id="rId1"/>
  </sheets>
  <definedNames>
    <definedName name="__shared_1_0_0">"IF(MAX([.A1:.C1])&lt;0;0;MAX([.A1:.C1]))"</definedName>
    <definedName name="__shared_1_1_0">"IF(MAX([.A1:.C1])&lt;0;0;MAX([.A1:.C1]))"</definedName>
    <definedName name="__shared_1_10_0">"IF(MAX([.A1:.C1])&lt;0;0;MAX([.A1:.C1]))"</definedName>
    <definedName name="__shared_1_11_0">"IF(MAX([.A1:.C1])&lt;0;0;MAX([.A1:.C1]))"</definedName>
    <definedName name="__shared_1_12_0">"SUM([.A1];[.E1])"</definedName>
    <definedName name="__shared_1_13_0">"IF(MAX([.A1:.C1])&lt;0;0;MAX([.A1:.C1]))"</definedName>
    <definedName name="__shared_1_14_0">"IF(MAX([.A1:.C1])&lt;0;0;MAX([.A1:.C1]))"</definedName>
    <definedName name="__shared_1_15_0">"SUM([.A1];[.E1])"</definedName>
    <definedName name="__shared_1_16_0">"IF(MAX([.A1:.C1])&lt;0;0;MAX([.A1:.C1]))"</definedName>
    <definedName name="__shared_1_17_0">"IF(MAX([.A1:.C1])&lt;0;0;MAX([.A1:.C1]))"</definedName>
    <definedName name="__shared_1_18_0">"SUM([.A1];[.E1])"</definedName>
    <definedName name="__shared_1_2_0">"SUM([.A1];[.E1])"</definedName>
    <definedName name="__shared_1_3_0">"IF(ISNUMBER([.A1]); (IF(175.508&lt; [.A1];[.M1]; TRUNC(10^(0.75194503*((LOG(([.A1]/175.508)/LOG(10))*(LOG(([.A1]/175.508)/LOG(10))))));4)*[.M1])); 0)"</definedName>
    <definedName name="__shared_1_4_0">"IF(MAX([.A1:.C1])&lt;0;0;MAX([.A1:.C1]))"</definedName>
    <definedName name="__shared_1_5_0">"IF(MAX([.A1:.C1])&lt;0;0;MAX([.A1:.C1]))"</definedName>
    <definedName name="__shared_1_6_0">"SUM([.A1];[.E1])"</definedName>
    <definedName name="__shared_1_7_0">"IF(MAX([.A1:.C1])&lt;0;0;MAX([.A1:.C1]))"</definedName>
    <definedName name="__shared_1_8_0">"IF(MAX([.A1:.C1])&lt;0;0;MAX([.A1:.C1]))"</definedName>
    <definedName name="__shared_1_9_0">"SUM([.A1];[.E1])"</definedName>
  </definedNames>
  <calcPr calcId="171027" iterateDelta="1E-4"/>
</workbook>
</file>

<file path=xl/calcChain.xml><?xml version="1.0" encoding="utf-8"?>
<calcChain xmlns="http://schemas.openxmlformats.org/spreadsheetml/2006/main">
  <c r="N46" i="1" l="1"/>
  <c r="L46" i="1"/>
  <c r="H46" i="1"/>
  <c r="M46" i="1" s="1"/>
  <c r="N45" i="1"/>
  <c r="L45" i="1"/>
  <c r="H45" i="1"/>
  <c r="M45" i="1" s="1"/>
  <c r="N44" i="1"/>
  <c r="L44" i="1"/>
  <c r="H44" i="1"/>
  <c r="N43" i="1"/>
  <c r="L43" i="1"/>
  <c r="H43" i="1"/>
  <c r="L42" i="1"/>
  <c r="H42" i="1"/>
  <c r="M42" i="1" s="1"/>
  <c r="N42" i="1" s="1"/>
  <c r="N41" i="1"/>
  <c r="L41" i="1"/>
  <c r="H41" i="1"/>
  <c r="N39" i="1"/>
  <c r="L39" i="1"/>
  <c r="H39" i="1"/>
  <c r="M39" i="1" s="1"/>
  <c r="N38" i="1"/>
  <c r="L38" i="1"/>
  <c r="H38" i="1"/>
  <c r="N37" i="1"/>
  <c r="M37" i="1"/>
  <c r="L37" i="1"/>
  <c r="H37" i="1"/>
  <c r="N36" i="1"/>
  <c r="L36" i="1"/>
  <c r="H36" i="1"/>
  <c r="M36" i="1" s="1"/>
  <c r="N35" i="1"/>
  <c r="L35" i="1"/>
  <c r="H35" i="1"/>
  <c r="M35" i="1" s="1"/>
  <c r="N34" i="1"/>
  <c r="N40" i="1" s="1"/>
  <c r="L34" i="1"/>
  <c r="H34" i="1"/>
  <c r="L32" i="1"/>
  <c r="M32" i="1" s="1"/>
  <c r="N32" i="1" s="1"/>
  <c r="H32" i="1"/>
  <c r="L31" i="1"/>
  <c r="H31" i="1"/>
  <c r="L30" i="1"/>
  <c r="M30" i="1" s="1"/>
  <c r="N30" i="1" s="1"/>
  <c r="H30" i="1"/>
  <c r="L29" i="1"/>
  <c r="M29" i="1" s="1"/>
  <c r="N29" i="1" s="1"/>
  <c r="H29" i="1"/>
  <c r="L28" i="1"/>
  <c r="M28" i="1" s="1"/>
  <c r="N28" i="1" s="1"/>
  <c r="H28" i="1"/>
  <c r="L27" i="1"/>
  <c r="H27" i="1"/>
  <c r="L25" i="1"/>
  <c r="H25" i="1"/>
  <c r="L24" i="1"/>
  <c r="H24" i="1"/>
  <c r="M24" i="1" s="1"/>
  <c r="N24" i="1" s="1"/>
  <c r="L23" i="1"/>
  <c r="H23" i="1"/>
  <c r="L22" i="1"/>
  <c r="H22" i="1"/>
  <c r="M22" i="1" s="1"/>
  <c r="N22" i="1" s="1"/>
  <c r="L21" i="1"/>
  <c r="H21" i="1"/>
  <c r="M21" i="1" s="1"/>
  <c r="N21" i="1" s="1"/>
  <c r="L20" i="1"/>
  <c r="H20" i="1"/>
  <c r="M20" i="1" s="1"/>
  <c r="N20" i="1" s="1"/>
  <c r="L18" i="1"/>
  <c r="H18" i="1"/>
  <c r="M18" i="1" s="1"/>
  <c r="N18" i="1" s="1"/>
  <c r="L17" i="1"/>
  <c r="H17" i="1"/>
  <c r="M17" i="1" s="1"/>
  <c r="N17" i="1" s="1"/>
  <c r="L16" i="1"/>
  <c r="H16" i="1"/>
  <c r="M16" i="1" s="1"/>
  <c r="N16" i="1" s="1"/>
  <c r="L15" i="1"/>
  <c r="H15" i="1"/>
  <c r="M15" i="1" s="1"/>
  <c r="N15" i="1" s="1"/>
  <c r="L14" i="1"/>
  <c r="H14" i="1"/>
  <c r="M14" i="1" s="1"/>
  <c r="N14" i="1" s="1"/>
  <c r="L13" i="1"/>
  <c r="H13" i="1"/>
  <c r="M13" i="1" s="1"/>
  <c r="N13" i="1" s="1"/>
  <c r="L11" i="1"/>
  <c r="H11" i="1"/>
  <c r="M11" i="1" s="1"/>
  <c r="N11" i="1" s="1"/>
  <c r="L10" i="1"/>
  <c r="H10" i="1"/>
  <c r="M10" i="1" s="1"/>
  <c r="N10" i="1" s="1"/>
  <c r="L9" i="1"/>
  <c r="H9" i="1"/>
  <c r="L8" i="1"/>
  <c r="H8" i="1"/>
  <c r="M8" i="1" s="1"/>
  <c r="N8" i="1" s="1"/>
  <c r="L7" i="1"/>
  <c r="H7" i="1"/>
  <c r="M7" i="1" s="1"/>
  <c r="N7" i="1" s="1"/>
  <c r="L6" i="1"/>
  <c r="H6" i="1"/>
  <c r="M6" i="1" s="1"/>
  <c r="N6" i="1" s="1"/>
  <c r="M34" i="1" l="1"/>
  <c r="M25" i="1"/>
  <c r="N25" i="1" s="1"/>
  <c r="M43" i="1"/>
  <c r="M9" i="1"/>
  <c r="N9" i="1" s="1"/>
  <c r="N12" i="1" s="1"/>
  <c r="M23" i="1"/>
  <c r="N23" i="1" s="1"/>
  <c r="N26" i="1" s="1"/>
  <c r="M27" i="1"/>
  <c r="N27" i="1" s="1"/>
  <c r="N33" i="1" s="1"/>
  <c r="M31" i="1"/>
  <c r="N31" i="1" s="1"/>
  <c r="M38" i="1"/>
  <c r="M41" i="1"/>
  <c r="M44" i="1"/>
  <c r="N47" i="1"/>
  <c r="N19" i="1"/>
</calcChain>
</file>

<file path=xl/sharedStrings.xml><?xml version="1.0" encoding="utf-8"?>
<sst xmlns="http://schemas.openxmlformats.org/spreadsheetml/2006/main" count="60" uniqueCount="55">
  <si>
    <t>Termín:18/3/2017</t>
  </si>
  <si>
    <t>Místo konání:Cheb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</si>
  <si>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</si>
  <si>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</si>
  <si>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</si>
  <si>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</si>
  <si>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</si>
  <si>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</si>
  <si>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</si>
  <si>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</si>
  <si>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</si>
  <si>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</si>
  <si>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</si>
  <si>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</si>
  <si>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</si>
  <si>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Šír David</t>
  </si>
  <si>
    <t>SKV Teplice</t>
  </si>
  <si>
    <t>Kuchař Petr</t>
  </si>
  <si>
    <t xml:space="preserve">Kononov Jurij    </t>
  </si>
  <si>
    <t>Fuchs Bedřich</t>
  </si>
  <si>
    <t xml:space="preserve">Mach Martin   </t>
  </si>
  <si>
    <t>Doležal Petr</t>
  </si>
  <si>
    <t>Dušek  Roman</t>
  </si>
  <si>
    <t>VTŽ Chomutov</t>
  </si>
  <si>
    <t>Olejář Radek</t>
  </si>
  <si>
    <t>Nezdara Vojtěch</t>
  </si>
  <si>
    <t>Vozka Marek</t>
  </si>
  <si>
    <t>Drnec Jakub</t>
  </si>
  <si>
    <t>Kříž Lukáš</t>
  </si>
  <si>
    <t>Stránský Petr</t>
  </si>
  <si>
    <t>Start Plzeň</t>
  </si>
  <si>
    <t>Dostál Jan</t>
  </si>
  <si>
    <t>Váňa Jaroslav</t>
  </si>
  <si>
    <t>Kuba Ondřej</t>
  </si>
  <si>
    <t>Jakubíček Matěj</t>
  </si>
  <si>
    <t>Podoba Ladislav</t>
  </si>
  <si>
    <t>Pastorek Stanislav</t>
  </si>
  <si>
    <t>Lokomotiva</t>
  </si>
  <si>
    <t>Kerďo Jiří</t>
  </si>
  <si>
    <t>Cheb</t>
  </si>
  <si>
    <t>Manhart Ladislav</t>
  </si>
  <si>
    <t>Dunka Jiří</t>
  </si>
  <si>
    <t>*77</t>
  </si>
  <si>
    <t>Rybák Eduard</t>
  </si>
  <si>
    <t>Danč Emil</t>
  </si>
  <si>
    <t>mimo soutěž</t>
  </si>
  <si>
    <t>Polcar David</t>
  </si>
  <si>
    <t>Rozhodčí:Rychnavský,Stanislav,</t>
  </si>
  <si>
    <t>Technický rozhodčí:Polanský</t>
  </si>
  <si>
    <t>Zapisovatel:Jílek</t>
  </si>
  <si>
    <t>Petr Stránský vytvořil nový rekord ČR juniorů do 20-ti roků výkonem 115 kg v trhu soupažném v hmotnostní kategorii do 69 kg</t>
  </si>
  <si>
    <t>(Dosud Petr Mareček 114 kg ze 4/10/2014 Boskovice)</t>
  </si>
  <si>
    <t>Závodník Ladislav Podoba nepředložil pas ČSV – je na svazu z důvodu vyřizování hostovaní  Slavoj Pl. - Start Pl.</t>
  </si>
  <si>
    <t>2.kolo ligy juniorů 2017 - sk.A</t>
  </si>
  <si>
    <t xml:space="preserve">    Český svaz vzpírání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</si>
</sst>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5]General"/>
    <numFmt numFmtId="165" formatCode="[$-405]0"/>
    <numFmt numFmtId="166" formatCode="[$-405]0.00"/>
    <numFmt numFmtId="167" formatCode="0.0000"/>
    <numFmt numFmtId="168" formatCode="0.000000"/>
    <numFmt numFmtId="169" formatCode="#,##0.00&quot; &quot;[$Kč-405];[Red]&quot;-&quot;#,##0.00&quot; &quot;[$Kč-405]"/>
  </numFmts>
  <fonts count="8">
    <font>
      <sz val="10"/>
      <color theme="1"/>
      <name val="Arial1"/>
      <charset val="238"/>
    </font>
    <font>
      <strike/>
      <sz val="10"/>
      <color rgb="FFFF0000"/>
      <name val="Arial1"/>
      <charset val="238"/>
    </font>
    <font>
      <b/>
      <i/>
      <sz val="16"/>
      <color theme="1"/>
      <name val="Arial1"/>
      <charset val="238"/>
    </font>
    <font>
      <b/>
      <i/>
      <u/>
      <sz val="10"/>
      <color theme="1"/>
      <name val="Arial1"/>
      <charset val="238"/>
    </font>
    <font>
      <b/>
      <sz val="10"/>
      <color theme="1"/>
      <name val="Arial1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  <font>
      <b/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6">
    <xf numFmtId="164" fontId="0" fillId="0" borderId="0"/>
    <xf numFmtId="164" fontId="1" fillId="0" borderId="0"/>
    <xf numFmtId="164" fontId="2" fillId="0" borderId="0">
      <alignment horizontal="center"/>
    </xf>
    <xf numFmtId="164" fontId="2" fillId="0" borderId="0">
      <alignment horizontal="center" textRotation="90"/>
    </xf>
    <xf numFmtId="164" fontId="3" fillId="0" borderId="0"/>
    <xf numFmtId="169" fontId="3" fillId="0" borderId="0"/>
  </cellStyleXfs>
  <cellXfs count="40">
    <xf numFmtId="164" fontId="0" fillId="0" borderId="0" xfId="0"/>
    <xf numFmtId="168" fontId="0" fillId="0" borderId="0" xfId="0" applyNumberFormat="1"/>
    <xf numFmtId="164" fontId="4" fillId="0" borderId="1" xfId="0" applyFont="1" applyBorder="1" applyAlignment="1">
      <alignment horizontal="center"/>
    </xf>
    <xf numFmtId="164" fontId="5" fillId="0" borderId="1" xfId="0" applyFont="1" applyBorder="1" applyAlignment="1">
      <alignment horizontal="center"/>
    </xf>
    <xf numFmtId="164" fontId="4" fillId="0" borderId="2" xfId="0" applyFont="1" applyBorder="1" applyAlignment="1">
      <alignment horizontal="center"/>
    </xf>
    <xf numFmtId="164" fontId="5" fillId="0" borderId="3" xfId="0" applyFont="1" applyBorder="1" applyAlignment="1">
      <alignment horizontal="center"/>
    </xf>
    <xf numFmtId="164" fontId="4" fillId="0" borderId="4" xfId="0" applyFont="1" applyBorder="1" applyAlignment="1">
      <alignment horizontal="center"/>
    </xf>
    <xf numFmtId="164" fontId="5" fillId="0" borderId="5" xfId="0" applyFont="1" applyBorder="1" applyAlignment="1">
      <alignment horizontal="center" vertical="center"/>
    </xf>
    <xf numFmtId="164" fontId="5" fillId="0" borderId="6" xfId="0" applyFont="1" applyBorder="1" applyAlignment="1">
      <alignment horizontal="center"/>
    </xf>
    <xf numFmtId="164" fontId="4" fillId="0" borderId="6" xfId="0" applyFont="1" applyBorder="1" applyAlignment="1">
      <alignment horizontal="center"/>
    </xf>
    <xf numFmtId="164" fontId="5" fillId="0" borderId="7" xfId="0" applyFont="1" applyBorder="1" applyAlignment="1">
      <alignment horizontal="center"/>
    </xf>
    <xf numFmtId="164" fontId="5" fillId="0" borderId="8" xfId="0" applyFont="1" applyBorder="1" applyAlignment="1">
      <alignment horizontal="center"/>
    </xf>
    <xf numFmtId="164" fontId="5" fillId="0" borderId="8" xfId="0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right"/>
    </xf>
    <xf numFmtId="164" fontId="6" fillId="0" borderId="10" xfId="0" applyFont="1" applyBorder="1" applyAlignment="1">
      <alignment horizontal="left"/>
    </xf>
    <xf numFmtId="164" fontId="6" fillId="0" borderId="11" xfId="0" applyFont="1" applyBorder="1" applyAlignment="1">
      <alignment horizontal="center"/>
    </xf>
    <xf numFmtId="164" fontId="6" fillId="0" borderId="10" xfId="0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right"/>
    </xf>
    <xf numFmtId="164" fontId="5" fillId="0" borderId="10" xfId="0" applyFont="1" applyBorder="1" applyAlignment="1">
      <alignment horizontal="center"/>
    </xf>
    <xf numFmtId="166" fontId="6" fillId="0" borderId="13" xfId="0" applyNumberFormat="1" applyFont="1" applyBorder="1" applyAlignment="1">
      <alignment horizontal="right"/>
    </xf>
    <xf numFmtId="164" fontId="6" fillId="0" borderId="14" xfId="0" applyFont="1" applyBorder="1" applyAlignment="1">
      <alignment horizontal="left"/>
    </xf>
    <xf numFmtId="164" fontId="6" fillId="0" borderId="15" xfId="0" applyFont="1" applyBorder="1" applyAlignment="1">
      <alignment horizontal="center"/>
    </xf>
    <xf numFmtId="164" fontId="6" fillId="0" borderId="14" xfId="0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7" fontId="5" fillId="0" borderId="17" xfId="0" applyNumberFormat="1" applyFont="1" applyBorder="1" applyAlignment="1">
      <alignment horizontal="right"/>
    </xf>
    <xf numFmtId="164" fontId="0" fillId="0" borderId="1" xfId="0" applyFill="1" applyBorder="1" applyAlignment="1">
      <alignment horizontal="left"/>
    </xf>
    <xf numFmtId="164" fontId="0" fillId="0" borderId="18" xfId="0" applyFill="1" applyBorder="1" applyAlignment="1">
      <alignment horizontal="left"/>
    </xf>
    <xf numFmtId="164" fontId="0" fillId="0" borderId="6" xfId="0" applyFill="1" applyBorder="1" applyAlignment="1">
      <alignment horizontal="left"/>
    </xf>
    <xf numFmtId="164" fontId="7" fillId="0" borderId="0" xfId="0" applyFont="1" applyFill="1" applyBorder="1" applyAlignment="1">
      <alignment horizontal="center" vertical="center"/>
    </xf>
    <xf numFmtId="164" fontId="4" fillId="0" borderId="0" xfId="0" applyFont="1" applyFill="1" applyBorder="1" applyAlignment="1">
      <alignment horizontal="left"/>
    </xf>
    <xf numFmtId="164" fontId="4" fillId="0" borderId="0" xfId="0" applyFont="1" applyFill="1" applyBorder="1" applyAlignment="1">
      <alignment horizontal="center"/>
    </xf>
    <xf numFmtId="164" fontId="4" fillId="0" borderId="0" xfId="0" applyFont="1" applyFill="1" applyBorder="1" applyAlignment="1">
      <alignment horizontal="right"/>
    </xf>
    <xf numFmtId="164" fontId="5" fillId="0" borderId="3" xfId="0" applyFont="1" applyFill="1" applyBorder="1" applyAlignment="1">
      <alignment horizontal="center"/>
    </xf>
  </cellXfs>
  <cellStyles count="6">
    <cellStyle name="ConditionalStyle_1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2">
    <dxf>
      <font>
        <b val="0"/>
        <i val="0"/>
        <strike val="0"/>
        <outline val="0"/>
        <shadow val="0"/>
        <u val="none"/>
        <color rgb="FF9C0006"/>
        <charset val="238"/>
      </font>
      <numFmt numFmtId="164" formatCode="[$-405]General"/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b val="0"/>
        <i val="0"/>
        <strike/>
        <outline val="0"/>
        <shadow val="0"/>
        <u val="none"/>
        <color rgb="FFFF0000"/>
        <charset val="238"/>
      </font>
      <numFmt numFmtId="164" formatCode="[$-405]General"/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C20" sqref="C20"/>
    </sheetView>
  </sheetViews>
  <sheetFormatPr defaultRowHeight="12.75" customHeight="1"/>
  <cols>
    <col min="1" max="1" width="7.7109375" customWidth="1"/>
    <col min="2" max="2" width="20.28515625" customWidth="1"/>
    <col min="3" max="3" width="9.140625" customWidth="1"/>
    <col min="4" max="4" width="16.7109375" customWidth="1"/>
    <col min="5" max="7" width="7.42578125" customWidth="1"/>
    <col min="8" max="8" width="6.85546875" customWidth="1"/>
    <col min="9" max="11" width="7.42578125" customWidth="1"/>
    <col min="12" max="12" width="6.85546875" customWidth="1"/>
    <col min="13" max="13" width="8.42578125" customWidth="1"/>
    <col min="14" max="14" width="12.42578125" customWidth="1"/>
    <col min="15" max="15" width="11.28515625" style="1" customWidth="1"/>
    <col min="16" max="1024" width="9.140625" customWidth="1"/>
  </cols>
  <sheetData>
    <row r="1" spans="1:14" ht="27.75" customHeight="1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 customHeight="1">
      <c r="A2" s="36" t="s">
        <v>0</v>
      </c>
      <c r="B2" s="36"/>
      <c r="C2" s="37" t="s">
        <v>54</v>
      </c>
      <c r="D2" s="37"/>
      <c r="E2" s="37"/>
      <c r="F2" s="37"/>
      <c r="G2" s="37"/>
      <c r="H2" s="37"/>
      <c r="I2" s="37"/>
      <c r="J2" s="37"/>
      <c r="K2" s="37"/>
      <c r="L2" s="38" t="s">
        <v>1</v>
      </c>
      <c r="M2" s="38"/>
      <c r="N2" s="38"/>
    </row>
    <row r="3" spans="1:14" ht="9.75" customHeight="1" thickBot="1"/>
    <row r="4" spans="1:14" ht="13.5" customHeight="1" thickBot="1">
      <c r="A4" s="2" t="s">
        <v>2</v>
      </c>
      <c r="B4" s="3" t="s">
        <v>3</v>
      </c>
      <c r="C4" s="2" t="s">
        <v>4</v>
      </c>
      <c r="D4" s="4" t="s">
        <v>5</v>
      </c>
      <c r="E4" s="39" t="s">
        <v>6</v>
      </c>
      <c r="F4" s="39"/>
      <c r="G4" s="39"/>
      <c r="H4" s="39"/>
      <c r="I4" s="39" t="s">
        <v>7</v>
      </c>
      <c r="J4" s="39"/>
      <c r="K4" s="39"/>
      <c r="L4" s="39"/>
      <c r="M4" s="6" t="s">
        <v>8</v>
      </c>
      <c r="N4" s="3" t="s">
        <v>9</v>
      </c>
    </row>
    <row r="5" spans="1:14" ht="13.5" customHeight="1" thickBot="1">
      <c r="A5" s="7"/>
      <c r="B5" s="8"/>
      <c r="C5" s="9" t="s">
        <v>10</v>
      </c>
      <c r="D5" s="8"/>
      <c r="E5" s="10" t="s">
        <v>11</v>
      </c>
      <c r="F5" s="5" t="s">
        <v>12</v>
      </c>
      <c r="G5" s="11" t="s">
        <v>13</v>
      </c>
      <c r="H5" s="5" t="s">
        <v>14</v>
      </c>
      <c r="I5" s="11" t="s">
        <v>11</v>
      </c>
      <c r="J5" s="5" t="s">
        <v>12</v>
      </c>
      <c r="K5" s="11" t="s">
        <v>13</v>
      </c>
      <c r="L5" s="5" t="s">
        <v>14</v>
      </c>
      <c r="M5" s="12"/>
      <c r="N5" s="8"/>
    </row>
    <row r="6" spans="1:14" ht="12.75" customHeight="1">
      <c r="A6" s="13">
        <v>74.900000000000006</v>
      </c>
      <c r="B6" s="14" t="s">
        <v>15</v>
      </c>
      <c r="C6" s="15">
        <v>1998</v>
      </c>
      <c r="D6" s="16" t="s">
        <v>16</v>
      </c>
      <c r="E6" s="17">
        <v>85</v>
      </c>
      <c r="F6" s="18">
        <v>-90</v>
      </c>
      <c r="G6" s="17">
        <v>-90</v>
      </c>
      <c r="H6" s="19">
        <f t="shared" ref="H6:H11" si="0">IF(MAX(E6:G6)&lt;0,0,MAX(E6:G6))</f>
        <v>85</v>
      </c>
      <c r="I6" s="17">
        <v>105</v>
      </c>
      <c r="J6" s="18">
        <v>110</v>
      </c>
      <c r="K6" s="17">
        <v>-115</v>
      </c>
      <c r="L6" s="19">
        <f t="shared" ref="L6:L11" si="1">IF(MAX(I6:K6)&lt;0,0,MAX(I6:K6))</f>
        <v>110</v>
      </c>
      <c r="M6" s="20">
        <f t="shared" ref="M6:M11" si="2">SUM(H6,L6)</f>
        <v>195</v>
      </c>
      <c r="N6" s="21">
        <f t="shared" ref="N6:N11" si="3">IF(ISNUMBER(A6), (IF(175.508&lt; A6,M6, TRUNC(10^(0.75194503*((LOG((A6/175.508)/LOG(10))*(LOG((A6/175.508)/LOG(10)))))),4)*M6)), 0)</f>
        <v>247.08449999999999</v>
      </c>
    </row>
    <row r="7" spans="1:14" ht="12.75" customHeight="1">
      <c r="A7" s="13">
        <v>66.8</v>
      </c>
      <c r="B7" s="14" t="s">
        <v>17</v>
      </c>
      <c r="C7" s="15">
        <v>1999</v>
      </c>
      <c r="D7" s="16"/>
      <c r="E7" s="17">
        <v>-73</v>
      </c>
      <c r="F7" s="18">
        <v>73</v>
      </c>
      <c r="G7" s="17">
        <v>76</v>
      </c>
      <c r="H7" s="19">
        <f t="shared" si="0"/>
        <v>76</v>
      </c>
      <c r="I7" s="17">
        <v>80</v>
      </c>
      <c r="J7" s="18">
        <v>85</v>
      </c>
      <c r="K7" s="17">
        <v>90</v>
      </c>
      <c r="L7" s="19">
        <f t="shared" si="1"/>
        <v>90</v>
      </c>
      <c r="M7" s="20">
        <f t="shared" si="2"/>
        <v>166</v>
      </c>
      <c r="N7" s="21">
        <f t="shared" si="3"/>
        <v>225.12920000000003</v>
      </c>
    </row>
    <row r="8" spans="1:14" ht="12.75" customHeight="1">
      <c r="A8" s="13">
        <v>90.7</v>
      </c>
      <c r="B8" s="14" t="s">
        <v>18</v>
      </c>
      <c r="C8" s="15">
        <v>1999</v>
      </c>
      <c r="D8" s="22"/>
      <c r="E8" s="17">
        <v>65</v>
      </c>
      <c r="F8" s="18">
        <v>-70</v>
      </c>
      <c r="G8" s="17">
        <v>-70</v>
      </c>
      <c r="H8" s="19">
        <f t="shared" si="0"/>
        <v>65</v>
      </c>
      <c r="I8" s="17">
        <v>80</v>
      </c>
      <c r="J8" s="18">
        <v>85</v>
      </c>
      <c r="K8" s="17">
        <v>-90</v>
      </c>
      <c r="L8" s="19">
        <f t="shared" si="1"/>
        <v>85</v>
      </c>
      <c r="M8" s="20">
        <f t="shared" si="2"/>
        <v>150</v>
      </c>
      <c r="N8" s="21">
        <f t="shared" si="3"/>
        <v>172.935</v>
      </c>
    </row>
    <row r="9" spans="1:14" ht="12.75" customHeight="1">
      <c r="A9" s="13">
        <v>81.599999999999994</v>
      </c>
      <c r="B9" s="14" t="s">
        <v>19</v>
      </c>
      <c r="C9" s="15">
        <v>1998</v>
      </c>
      <c r="D9" s="16"/>
      <c r="E9" s="17">
        <v>-60</v>
      </c>
      <c r="F9" s="18">
        <v>60</v>
      </c>
      <c r="G9" s="17">
        <v>0</v>
      </c>
      <c r="H9" s="19">
        <f t="shared" si="0"/>
        <v>60</v>
      </c>
      <c r="I9" s="17">
        <v>80</v>
      </c>
      <c r="J9" s="18">
        <v>85</v>
      </c>
      <c r="K9" s="17">
        <v>88</v>
      </c>
      <c r="L9" s="19">
        <f t="shared" si="1"/>
        <v>88</v>
      </c>
      <c r="M9" s="20">
        <f t="shared" si="2"/>
        <v>148</v>
      </c>
      <c r="N9" s="21">
        <f t="shared" si="3"/>
        <v>179.24280000000002</v>
      </c>
    </row>
    <row r="10" spans="1:14" ht="12.75" customHeight="1">
      <c r="A10" s="13">
        <v>75</v>
      </c>
      <c r="B10" s="14" t="s">
        <v>20</v>
      </c>
      <c r="C10" s="15">
        <v>2000</v>
      </c>
      <c r="D10" s="22"/>
      <c r="E10" s="17">
        <v>70</v>
      </c>
      <c r="F10" s="18">
        <v>75</v>
      </c>
      <c r="G10" s="17">
        <v>-77</v>
      </c>
      <c r="H10" s="19">
        <f t="shared" si="0"/>
        <v>75</v>
      </c>
      <c r="I10" s="17">
        <v>-92</v>
      </c>
      <c r="J10" s="18">
        <v>92</v>
      </c>
      <c r="K10" s="17">
        <v>-100</v>
      </c>
      <c r="L10" s="19">
        <f t="shared" si="1"/>
        <v>92</v>
      </c>
      <c r="M10" s="20">
        <f t="shared" si="2"/>
        <v>167</v>
      </c>
      <c r="N10" s="21">
        <f t="shared" si="3"/>
        <v>211.4554</v>
      </c>
    </row>
    <row r="11" spans="1:14" ht="13.5" customHeight="1" thickBot="1">
      <c r="A11" s="13">
        <v>64.5</v>
      </c>
      <c r="B11" s="14" t="s">
        <v>21</v>
      </c>
      <c r="C11" s="15">
        <v>2001</v>
      </c>
      <c r="D11" s="16"/>
      <c r="E11" s="17">
        <v>-65</v>
      </c>
      <c r="F11" s="18">
        <v>65</v>
      </c>
      <c r="G11" s="17">
        <v>-70</v>
      </c>
      <c r="H11" s="19">
        <f t="shared" si="0"/>
        <v>65</v>
      </c>
      <c r="I11" s="17">
        <v>75</v>
      </c>
      <c r="J11" s="18">
        <v>-80</v>
      </c>
      <c r="K11" s="17">
        <v>-80</v>
      </c>
      <c r="L11" s="19">
        <f t="shared" si="1"/>
        <v>75</v>
      </c>
      <c r="M11" s="20">
        <f t="shared" si="2"/>
        <v>140</v>
      </c>
      <c r="N11" s="21">
        <f t="shared" si="3"/>
        <v>194.19399999999999</v>
      </c>
    </row>
    <row r="12" spans="1:14" ht="12.75" customHeight="1">
      <c r="A12" s="23"/>
      <c r="B12" s="24"/>
      <c r="C12" s="25"/>
      <c r="D12" s="26"/>
      <c r="E12" s="27"/>
      <c r="F12" s="28"/>
      <c r="G12" s="27"/>
      <c r="H12" s="29"/>
      <c r="I12" s="27"/>
      <c r="J12" s="28"/>
      <c r="K12" s="27"/>
      <c r="L12" s="29"/>
      <c r="M12" s="30"/>
      <c r="N12" s="31">
        <f>SUM(N6:N11)-MIN(N6:N11)</f>
        <v>1057.1059</v>
      </c>
    </row>
    <row r="13" spans="1:14" ht="12.75" customHeight="1">
      <c r="A13" s="13">
        <v>78.900000000000006</v>
      </c>
      <c r="B13" s="14" t="s">
        <v>22</v>
      </c>
      <c r="C13" s="15">
        <v>1997</v>
      </c>
      <c r="D13" s="16" t="s">
        <v>23</v>
      </c>
      <c r="E13" s="17">
        <v>65</v>
      </c>
      <c r="F13" s="18">
        <v>72</v>
      </c>
      <c r="G13" s="17">
        <v>76</v>
      </c>
      <c r="H13" s="19">
        <f t="shared" ref="H13:H18" si="4">IF(MAX(E13:G13)&lt;0,0,MAX(E13:G13))</f>
        <v>76</v>
      </c>
      <c r="I13" s="17">
        <v>85</v>
      </c>
      <c r="J13" s="18">
        <v>90</v>
      </c>
      <c r="K13" s="17">
        <v>-93</v>
      </c>
      <c r="L13" s="19">
        <f t="shared" ref="L13:L18" si="5">IF(MAX(I13:K13)&lt;0,0,MAX(I13:K13))</f>
        <v>90</v>
      </c>
      <c r="M13" s="20">
        <f t="shared" ref="M13:M18" si="6">SUM(H13,L13)</f>
        <v>166</v>
      </c>
      <c r="N13" s="21">
        <f t="shared" ref="N13:N18" si="7">IF(ISNUMBER(A13), (IF(175.508&lt; A13,M13, TRUNC(10^(0.75194503*((LOG((A13/175.508)/LOG(10))*(LOG((A13/175.508)/LOG(10)))))),4)*M13)), 0)</f>
        <v>204.52859999999998</v>
      </c>
    </row>
    <row r="14" spans="1:14" ht="12.75" customHeight="1">
      <c r="A14" s="13">
        <v>66.5</v>
      </c>
      <c r="B14" s="14" t="s">
        <v>24</v>
      </c>
      <c r="C14" s="15">
        <v>2001</v>
      </c>
      <c r="D14" s="16"/>
      <c r="E14" s="17">
        <v>40</v>
      </c>
      <c r="F14" s="18">
        <v>-44</v>
      </c>
      <c r="G14" s="17">
        <v>-44</v>
      </c>
      <c r="H14" s="19">
        <f t="shared" si="4"/>
        <v>40</v>
      </c>
      <c r="I14" s="17">
        <v>50</v>
      </c>
      <c r="J14" s="18">
        <v>55</v>
      </c>
      <c r="K14" s="17">
        <v>-58</v>
      </c>
      <c r="L14" s="19">
        <f t="shared" si="5"/>
        <v>55</v>
      </c>
      <c r="M14" s="20">
        <f t="shared" si="6"/>
        <v>95</v>
      </c>
      <c r="N14" s="21">
        <f t="shared" si="7"/>
        <v>129.20950000000002</v>
      </c>
    </row>
    <row r="15" spans="1:14" ht="12.75" customHeight="1">
      <c r="A15" s="13">
        <v>94.6</v>
      </c>
      <c r="B15" s="14" t="s">
        <v>25</v>
      </c>
      <c r="C15" s="15">
        <v>1997</v>
      </c>
      <c r="D15" s="22"/>
      <c r="E15" s="17">
        <v>70</v>
      </c>
      <c r="F15" s="18">
        <v>80</v>
      </c>
      <c r="G15" s="17">
        <v>-85</v>
      </c>
      <c r="H15" s="19">
        <f t="shared" si="4"/>
        <v>80</v>
      </c>
      <c r="I15" s="17">
        <v>-100</v>
      </c>
      <c r="J15" s="18">
        <v>100</v>
      </c>
      <c r="K15" s="17">
        <v>110</v>
      </c>
      <c r="L15" s="19">
        <f t="shared" si="5"/>
        <v>110</v>
      </c>
      <c r="M15" s="20">
        <f t="shared" si="6"/>
        <v>190</v>
      </c>
      <c r="N15" s="21">
        <f t="shared" si="7"/>
        <v>215.232</v>
      </c>
    </row>
    <row r="16" spans="1:14" ht="12.75" customHeight="1">
      <c r="A16" s="13">
        <v>79</v>
      </c>
      <c r="B16" s="14" t="s">
        <v>26</v>
      </c>
      <c r="C16" s="15">
        <v>1997</v>
      </c>
      <c r="D16" s="16"/>
      <c r="E16" s="17">
        <v>85</v>
      </c>
      <c r="F16" s="18">
        <v>-90</v>
      </c>
      <c r="G16" s="17">
        <v>-90</v>
      </c>
      <c r="H16" s="19">
        <f t="shared" si="4"/>
        <v>85</v>
      </c>
      <c r="I16" s="17">
        <v>110</v>
      </c>
      <c r="J16" s="18">
        <v>115</v>
      </c>
      <c r="K16" s="17">
        <v>-120</v>
      </c>
      <c r="L16" s="19">
        <f t="shared" si="5"/>
        <v>115</v>
      </c>
      <c r="M16" s="20">
        <f t="shared" si="6"/>
        <v>200</v>
      </c>
      <c r="N16" s="21">
        <f t="shared" si="7"/>
        <v>246.26000000000002</v>
      </c>
    </row>
    <row r="17" spans="1:14" ht="12.75" customHeight="1">
      <c r="A17" s="13">
        <v>79.5</v>
      </c>
      <c r="B17" s="14" t="s">
        <v>27</v>
      </c>
      <c r="C17" s="15">
        <v>1998</v>
      </c>
      <c r="D17" s="22"/>
      <c r="E17" s="17">
        <v>95</v>
      </c>
      <c r="F17" s="18">
        <v>105</v>
      </c>
      <c r="G17" s="17">
        <v>108</v>
      </c>
      <c r="H17" s="19">
        <f t="shared" si="4"/>
        <v>108</v>
      </c>
      <c r="I17" s="17">
        <v>115</v>
      </c>
      <c r="J17" s="18">
        <v>125</v>
      </c>
      <c r="K17" s="17">
        <v>128</v>
      </c>
      <c r="L17" s="19">
        <f t="shared" si="5"/>
        <v>128</v>
      </c>
      <c r="M17" s="20">
        <f t="shared" si="6"/>
        <v>236</v>
      </c>
      <c r="N17" s="21">
        <f t="shared" si="7"/>
        <v>289.61920000000003</v>
      </c>
    </row>
    <row r="18" spans="1:14" ht="13.5" customHeight="1" thickBot="1">
      <c r="A18" s="13">
        <v>82.7</v>
      </c>
      <c r="B18" s="14" t="s">
        <v>28</v>
      </c>
      <c r="C18" s="15">
        <v>1998</v>
      </c>
      <c r="D18" s="16"/>
      <c r="E18" s="17">
        <v>115</v>
      </c>
      <c r="F18" s="18">
        <v>-120</v>
      </c>
      <c r="G18" s="17">
        <v>-125</v>
      </c>
      <c r="H18" s="19">
        <f t="shared" si="4"/>
        <v>115</v>
      </c>
      <c r="I18" s="17">
        <v>135</v>
      </c>
      <c r="J18" s="18">
        <v>-145</v>
      </c>
      <c r="K18" s="17">
        <v>-145</v>
      </c>
      <c r="L18" s="19">
        <f t="shared" si="5"/>
        <v>135</v>
      </c>
      <c r="M18" s="20">
        <f t="shared" si="6"/>
        <v>250</v>
      </c>
      <c r="N18" s="21">
        <f t="shared" si="7"/>
        <v>300.77500000000003</v>
      </c>
    </row>
    <row r="19" spans="1:14" ht="12.75" customHeight="1">
      <c r="A19" s="23"/>
      <c r="B19" s="24"/>
      <c r="C19" s="25"/>
      <c r="D19" s="26"/>
      <c r="E19" s="27"/>
      <c r="F19" s="28"/>
      <c r="G19" s="27"/>
      <c r="H19" s="29"/>
      <c r="I19" s="27"/>
      <c r="J19" s="28"/>
      <c r="K19" s="27"/>
      <c r="L19" s="29"/>
      <c r="M19" s="30"/>
      <c r="N19" s="31">
        <f>SUM(N13:N18)-MIN(N13:N18)</f>
        <v>1256.4148000000002</v>
      </c>
    </row>
    <row r="20" spans="1:14" ht="12.75" customHeight="1">
      <c r="A20" s="13">
        <v>68.8</v>
      </c>
      <c r="B20" s="14" t="s">
        <v>29</v>
      </c>
      <c r="C20" s="15">
        <v>1997</v>
      </c>
      <c r="D20" s="16" t="s">
        <v>30</v>
      </c>
      <c r="E20" s="17">
        <v>108</v>
      </c>
      <c r="F20" s="18">
        <v>111</v>
      </c>
      <c r="G20" s="17">
        <v>115</v>
      </c>
      <c r="H20" s="19">
        <f t="shared" ref="H20:H25" si="8">IF(MAX(E20:G20)&lt;0,0,MAX(E20:G20))</f>
        <v>115</v>
      </c>
      <c r="I20" s="17">
        <v>128</v>
      </c>
      <c r="J20" s="18">
        <v>131</v>
      </c>
      <c r="K20" s="17">
        <v>135</v>
      </c>
      <c r="L20" s="19">
        <f t="shared" ref="L20:L25" si="9">IF(MAX(I20:K20)&lt;0,0,MAX(I20:K20))</f>
        <v>135</v>
      </c>
      <c r="M20" s="20">
        <f t="shared" ref="M20:M25" si="10">SUM(H20,L20)</f>
        <v>250</v>
      </c>
      <c r="N20" s="21">
        <f t="shared" ref="N20:N25" si="11">IF(ISNUMBER(A20), (IF(175.508&lt; A20,M20, TRUNC(10^(0.75194503*((LOG((A20/175.508)/LOG(10))*(LOG((A20/175.508)/LOG(10)))))),4)*M20)), 0)</f>
        <v>332.9</v>
      </c>
    </row>
    <row r="21" spans="1:14" ht="12.75" customHeight="1">
      <c r="A21" s="13">
        <v>60.2</v>
      </c>
      <c r="B21" s="14" t="s">
        <v>31</v>
      </c>
      <c r="C21" s="15">
        <v>2000</v>
      </c>
      <c r="D21" s="16"/>
      <c r="E21" s="17">
        <v>45</v>
      </c>
      <c r="F21" s="18">
        <v>50</v>
      </c>
      <c r="G21" s="17">
        <v>-52</v>
      </c>
      <c r="H21" s="19">
        <f t="shared" si="8"/>
        <v>50</v>
      </c>
      <c r="I21" s="17">
        <v>65</v>
      </c>
      <c r="J21" s="18">
        <v>-70</v>
      </c>
      <c r="K21" s="17">
        <v>-70</v>
      </c>
      <c r="L21" s="19">
        <f t="shared" si="9"/>
        <v>65</v>
      </c>
      <c r="M21" s="20">
        <f t="shared" si="10"/>
        <v>115</v>
      </c>
      <c r="N21" s="21">
        <f t="shared" si="11"/>
        <v>167.12950000000001</v>
      </c>
    </row>
    <row r="22" spans="1:14" ht="12.75" customHeight="1">
      <c r="A22" s="13">
        <v>69.5</v>
      </c>
      <c r="B22" s="14" t="s">
        <v>32</v>
      </c>
      <c r="C22" s="15">
        <v>1997</v>
      </c>
      <c r="D22" s="22"/>
      <c r="E22" s="17">
        <v>48</v>
      </c>
      <c r="F22" s="18">
        <v>52</v>
      </c>
      <c r="G22" s="17">
        <v>56</v>
      </c>
      <c r="H22" s="19">
        <f t="shared" si="8"/>
        <v>56</v>
      </c>
      <c r="I22" s="17">
        <v>60</v>
      </c>
      <c r="J22" s="18">
        <v>-65</v>
      </c>
      <c r="K22" s="17">
        <v>67</v>
      </c>
      <c r="L22" s="19">
        <f t="shared" si="9"/>
        <v>67</v>
      </c>
      <c r="M22" s="20">
        <f t="shared" si="10"/>
        <v>123</v>
      </c>
      <c r="N22" s="21">
        <f t="shared" si="11"/>
        <v>162.7782</v>
      </c>
    </row>
    <row r="23" spans="1:14" ht="12.75" customHeight="1">
      <c r="A23" s="13">
        <v>89</v>
      </c>
      <c r="B23" s="14" t="s">
        <v>33</v>
      </c>
      <c r="C23" s="15">
        <v>1998</v>
      </c>
      <c r="D23" s="16"/>
      <c r="E23" s="17">
        <v>65</v>
      </c>
      <c r="F23" s="18">
        <v>70</v>
      </c>
      <c r="G23" s="17">
        <v>75</v>
      </c>
      <c r="H23" s="19">
        <f t="shared" si="8"/>
        <v>75</v>
      </c>
      <c r="I23" s="17">
        <v>85</v>
      </c>
      <c r="J23" s="18">
        <v>90</v>
      </c>
      <c r="K23" s="17">
        <v>-95</v>
      </c>
      <c r="L23" s="19">
        <f t="shared" si="9"/>
        <v>90</v>
      </c>
      <c r="M23" s="20">
        <f t="shared" si="10"/>
        <v>165</v>
      </c>
      <c r="N23" s="21">
        <f t="shared" si="11"/>
        <v>191.81250000000003</v>
      </c>
    </row>
    <row r="24" spans="1:14" ht="12.75" customHeight="1">
      <c r="A24" s="13">
        <v>77.3</v>
      </c>
      <c r="B24" s="14" t="s">
        <v>34</v>
      </c>
      <c r="C24" s="15">
        <v>1999</v>
      </c>
      <c r="D24" s="22"/>
      <c r="E24" s="17">
        <v>95</v>
      </c>
      <c r="F24" s="18">
        <v>-100</v>
      </c>
      <c r="G24" s="17">
        <v>100</v>
      </c>
      <c r="H24" s="19">
        <f t="shared" si="8"/>
        <v>100</v>
      </c>
      <c r="I24" s="17">
        <v>125</v>
      </c>
      <c r="J24" s="18">
        <v>130</v>
      </c>
      <c r="K24" s="17">
        <v>-135</v>
      </c>
      <c r="L24" s="19">
        <f t="shared" si="9"/>
        <v>130</v>
      </c>
      <c r="M24" s="20">
        <f t="shared" si="10"/>
        <v>230</v>
      </c>
      <c r="N24" s="21">
        <f t="shared" si="11"/>
        <v>286.46500000000003</v>
      </c>
    </row>
    <row r="25" spans="1:14" ht="13.5" customHeight="1" thickBot="1">
      <c r="A25" s="13">
        <v>71</v>
      </c>
      <c r="B25" s="14" t="s">
        <v>35</v>
      </c>
      <c r="C25" s="15">
        <v>1999</v>
      </c>
      <c r="D25" s="16"/>
      <c r="E25" s="17">
        <v>45</v>
      </c>
      <c r="F25" s="18">
        <v>48</v>
      </c>
      <c r="G25" s="17">
        <v>-51</v>
      </c>
      <c r="H25" s="19">
        <f t="shared" si="8"/>
        <v>48</v>
      </c>
      <c r="I25" s="17">
        <v>65</v>
      </c>
      <c r="J25" s="18">
        <v>72</v>
      </c>
      <c r="K25" s="17">
        <v>75</v>
      </c>
      <c r="L25" s="19">
        <f t="shared" si="9"/>
        <v>75</v>
      </c>
      <c r="M25" s="20">
        <f t="shared" si="10"/>
        <v>123</v>
      </c>
      <c r="N25" s="21">
        <f t="shared" si="11"/>
        <v>160.71180000000001</v>
      </c>
    </row>
    <row r="26" spans="1:14" ht="12.75" customHeight="1">
      <c r="A26" s="23"/>
      <c r="B26" s="24"/>
      <c r="C26" s="25"/>
      <c r="D26" s="26"/>
      <c r="E26" s="27"/>
      <c r="F26" s="28"/>
      <c r="G26" s="27"/>
      <c r="H26" s="29"/>
      <c r="I26" s="27"/>
      <c r="J26" s="28"/>
      <c r="K26" s="27"/>
      <c r="L26" s="29"/>
      <c r="M26" s="30"/>
      <c r="N26" s="31">
        <f>SUM(N20:N25)-MIN(N20:N25)</f>
        <v>1141.0852</v>
      </c>
    </row>
    <row r="27" spans="1:14" ht="12.75" customHeight="1">
      <c r="A27" s="13">
        <v>44.4</v>
      </c>
      <c r="B27" s="14" t="s">
        <v>36</v>
      </c>
      <c r="C27" s="15">
        <v>2000</v>
      </c>
      <c r="D27" s="16" t="s">
        <v>37</v>
      </c>
      <c r="E27" s="17">
        <v>35</v>
      </c>
      <c r="F27" s="18">
        <v>-40</v>
      </c>
      <c r="G27" s="17">
        <v>-40</v>
      </c>
      <c r="H27" s="19">
        <f t="shared" ref="H27:H32" si="12">IF(MAX(E27:G27)&lt;0,0,MAX(E27:G27))</f>
        <v>35</v>
      </c>
      <c r="I27" s="17">
        <v>50</v>
      </c>
      <c r="J27" s="18">
        <v>55</v>
      </c>
      <c r="K27" s="17">
        <v>-57</v>
      </c>
      <c r="L27" s="19">
        <f t="shared" ref="L27:L32" si="13">IF(MAX(I27:K27)&lt;0,0,MAX(I27:K27))</f>
        <v>55</v>
      </c>
      <c r="M27" s="20">
        <f t="shared" ref="M27:M32" si="14">SUM(H27,L27)</f>
        <v>90</v>
      </c>
      <c r="N27" s="21">
        <f t="shared" ref="N27:N32" si="15">IF(ISNUMBER(A27), (IF(175.508&lt; A27,M27, TRUNC(10^(0.75194503*((LOG((A27/175.508)/LOG(10))*(LOG((A27/175.508)/LOG(10)))))),4)*M27)), 0)</f>
        <v>166.78799999999998</v>
      </c>
    </row>
    <row r="28" spans="1:14" ht="12.75" customHeight="1">
      <c r="A28" s="13">
        <v>82.4</v>
      </c>
      <c r="B28" s="14" t="s">
        <v>38</v>
      </c>
      <c r="C28" s="15">
        <v>2001</v>
      </c>
      <c r="D28" s="16" t="s">
        <v>39</v>
      </c>
      <c r="E28" s="17">
        <v>60</v>
      </c>
      <c r="F28" s="18">
        <v>65</v>
      </c>
      <c r="G28" s="17">
        <v>-67</v>
      </c>
      <c r="H28" s="19">
        <f t="shared" si="12"/>
        <v>65</v>
      </c>
      <c r="I28" s="17">
        <v>80</v>
      </c>
      <c r="J28" s="18">
        <v>85</v>
      </c>
      <c r="K28" s="17">
        <v>-87</v>
      </c>
      <c r="L28" s="19">
        <f t="shared" si="13"/>
        <v>85</v>
      </c>
      <c r="M28" s="20">
        <f t="shared" si="14"/>
        <v>150</v>
      </c>
      <c r="N28" s="21">
        <f t="shared" si="15"/>
        <v>180.78</v>
      </c>
    </row>
    <row r="29" spans="1:14" ht="12.75" customHeight="1">
      <c r="A29" s="13">
        <v>75.099999999999994</v>
      </c>
      <c r="B29" s="14" t="s">
        <v>40</v>
      </c>
      <c r="C29" s="15">
        <v>1998</v>
      </c>
      <c r="D29" s="22"/>
      <c r="E29" s="17">
        <v>60</v>
      </c>
      <c r="F29" s="18">
        <v>65</v>
      </c>
      <c r="G29" s="17">
        <v>67</v>
      </c>
      <c r="H29" s="19">
        <f t="shared" si="12"/>
        <v>67</v>
      </c>
      <c r="I29" s="17">
        <v>85</v>
      </c>
      <c r="J29" s="18">
        <v>90</v>
      </c>
      <c r="K29" s="17">
        <v>-95</v>
      </c>
      <c r="L29" s="19">
        <f t="shared" si="13"/>
        <v>90</v>
      </c>
      <c r="M29" s="20">
        <f t="shared" si="14"/>
        <v>157</v>
      </c>
      <c r="N29" s="21">
        <f t="shared" si="15"/>
        <v>198.65210000000002</v>
      </c>
    </row>
    <row r="30" spans="1:14" ht="12.75" customHeight="1">
      <c r="A30" s="13">
        <v>63.8</v>
      </c>
      <c r="B30" s="14" t="s">
        <v>41</v>
      </c>
      <c r="C30" s="15">
        <v>2000</v>
      </c>
      <c r="D30" s="16"/>
      <c r="E30" s="17">
        <v>-72</v>
      </c>
      <c r="F30" s="18">
        <v>72</v>
      </c>
      <c r="G30" s="17" t="s">
        <v>42</v>
      </c>
      <c r="H30" s="19">
        <f t="shared" si="12"/>
        <v>72</v>
      </c>
      <c r="I30" s="17">
        <v>90</v>
      </c>
      <c r="J30" s="18">
        <v>95</v>
      </c>
      <c r="K30" s="17">
        <v>-100</v>
      </c>
      <c r="L30" s="19">
        <f t="shared" si="13"/>
        <v>95</v>
      </c>
      <c r="M30" s="20">
        <f t="shared" si="14"/>
        <v>167</v>
      </c>
      <c r="N30" s="21">
        <f t="shared" si="15"/>
        <v>233.31569999999999</v>
      </c>
    </row>
    <row r="31" spans="1:14" ht="12.75" customHeight="1">
      <c r="A31" s="13">
        <v>98.8</v>
      </c>
      <c r="B31" s="14" t="s">
        <v>43</v>
      </c>
      <c r="C31" s="15">
        <v>1999</v>
      </c>
      <c r="D31" s="22"/>
      <c r="E31" s="17">
        <v>-95</v>
      </c>
      <c r="F31" s="18">
        <v>-95</v>
      </c>
      <c r="G31" s="17">
        <v>95</v>
      </c>
      <c r="H31" s="19">
        <f t="shared" si="12"/>
        <v>95</v>
      </c>
      <c r="I31" s="17">
        <v>115</v>
      </c>
      <c r="J31" s="18">
        <v>-120</v>
      </c>
      <c r="K31" s="17">
        <v>120</v>
      </c>
      <c r="L31" s="19">
        <f t="shared" si="13"/>
        <v>120</v>
      </c>
      <c r="M31" s="20">
        <f t="shared" si="14"/>
        <v>215</v>
      </c>
      <c r="N31" s="21">
        <f t="shared" si="15"/>
        <v>239.46699999999998</v>
      </c>
    </row>
    <row r="32" spans="1:14" ht="13.5" customHeight="1" thickBot="1">
      <c r="A32" s="13">
        <v>110.8</v>
      </c>
      <c r="B32" s="14" t="s">
        <v>44</v>
      </c>
      <c r="C32" s="15">
        <v>2001</v>
      </c>
      <c r="D32" s="16"/>
      <c r="E32" s="17">
        <v>90</v>
      </c>
      <c r="F32" s="18">
        <v>95</v>
      </c>
      <c r="G32" s="17">
        <v>0</v>
      </c>
      <c r="H32" s="19">
        <f t="shared" si="12"/>
        <v>95</v>
      </c>
      <c r="I32" s="17">
        <v>130</v>
      </c>
      <c r="J32" s="18">
        <v>150</v>
      </c>
      <c r="K32" s="17">
        <v>0</v>
      </c>
      <c r="L32" s="19">
        <f t="shared" si="13"/>
        <v>150</v>
      </c>
      <c r="M32" s="20">
        <f t="shared" si="14"/>
        <v>245</v>
      </c>
      <c r="N32" s="21">
        <f t="shared" si="15"/>
        <v>262.51749999999998</v>
      </c>
    </row>
    <row r="33" spans="1:14" ht="12.75" customHeight="1">
      <c r="A33" s="23"/>
      <c r="B33" s="24"/>
      <c r="C33" s="25"/>
      <c r="D33" s="26"/>
      <c r="E33" s="27"/>
      <c r="F33" s="28"/>
      <c r="G33" s="27"/>
      <c r="H33" s="29"/>
      <c r="I33" s="27"/>
      <c r="J33" s="28"/>
      <c r="K33" s="27"/>
      <c r="L33" s="29"/>
      <c r="M33" s="30"/>
      <c r="N33" s="31">
        <f>SUM(N27:N32)-MIN(N27:N32)</f>
        <v>1114.7322999999999</v>
      </c>
    </row>
    <row r="34" spans="1:14" ht="12.75" customHeight="1">
      <c r="A34" s="13"/>
      <c r="B34" s="14"/>
      <c r="C34" s="15"/>
      <c r="D34" s="16"/>
      <c r="E34" s="17"/>
      <c r="F34" s="18"/>
      <c r="G34" s="17"/>
      <c r="H34" s="19">
        <f t="shared" ref="H34:H39" si="16">IF(MAX(E34:G34)&lt;0,0,MAX(E34:G34))</f>
        <v>0</v>
      </c>
      <c r="I34" s="17"/>
      <c r="J34" s="18"/>
      <c r="K34" s="17"/>
      <c r="L34" s="19">
        <f t="shared" ref="L34:L39" si="17">IF(MAX(I34:K34)&lt;0,0,MAX(I34:K34))</f>
        <v>0</v>
      </c>
      <c r="M34" s="20">
        <f t="shared" ref="M34:M39" si="18">SUM(H34,L34)</f>
        <v>0</v>
      </c>
      <c r="N34" s="21">
        <f t="shared" ref="N34:N39" si="19">IF(ISNUMBER(A34), (IF(175.508&lt; A34,M34, TRUNC(10^(0.75194503*((LOG((A34/175.508)/LOG(10))*(LOG((A34/175.508)/LOG(10)))))),4)*M34)), 0)</f>
        <v>0</v>
      </c>
    </row>
    <row r="35" spans="1:14" ht="12.75" customHeight="1">
      <c r="A35" s="13"/>
      <c r="B35" s="14"/>
      <c r="C35" s="15"/>
      <c r="D35" s="16"/>
      <c r="E35" s="17"/>
      <c r="F35" s="18"/>
      <c r="G35" s="17"/>
      <c r="H35" s="19">
        <f t="shared" si="16"/>
        <v>0</v>
      </c>
      <c r="I35" s="17"/>
      <c r="J35" s="18"/>
      <c r="K35" s="17"/>
      <c r="L35" s="19">
        <f t="shared" si="17"/>
        <v>0</v>
      </c>
      <c r="M35" s="20">
        <f t="shared" si="18"/>
        <v>0</v>
      </c>
      <c r="N35" s="21">
        <f t="shared" si="19"/>
        <v>0</v>
      </c>
    </row>
    <row r="36" spans="1:14" ht="12.75" customHeight="1">
      <c r="A36" s="13"/>
      <c r="B36" s="14"/>
      <c r="C36" s="15"/>
      <c r="D36" s="22"/>
      <c r="E36" s="17"/>
      <c r="F36" s="18"/>
      <c r="G36" s="17"/>
      <c r="H36" s="19">
        <f t="shared" si="16"/>
        <v>0</v>
      </c>
      <c r="I36" s="17"/>
      <c r="J36" s="18"/>
      <c r="K36" s="17"/>
      <c r="L36" s="19">
        <f t="shared" si="17"/>
        <v>0</v>
      </c>
      <c r="M36" s="20">
        <f t="shared" si="18"/>
        <v>0</v>
      </c>
      <c r="N36" s="21">
        <f t="shared" si="19"/>
        <v>0</v>
      </c>
    </row>
    <row r="37" spans="1:14" ht="12.75" customHeight="1">
      <c r="A37" s="13"/>
      <c r="B37" s="14"/>
      <c r="C37" s="15"/>
      <c r="D37" s="16"/>
      <c r="E37" s="17"/>
      <c r="F37" s="18"/>
      <c r="G37" s="17"/>
      <c r="H37" s="19">
        <f t="shared" si="16"/>
        <v>0</v>
      </c>
      <c r="I37" s="17"/>
      <c r="J37" s="18"/>
      <c r="K37" s="17"/>
      <c r="L37" s="19">
        <f t="shared" si="17"/>
        <v>0</v>
      </c>
      <c r="M37" s="20">
        <f t="shared" si="18"/>
        <v>0</v>
      </c>
      <c r="N37" s="21">
        <f t="shared" si="19"/>
        <v>0</v>
      </c>
    </row>
    <row r="38" spans="1:14" ht="12.75" customHeight="1">
      <c r="A38" s="13"/>
      <c r="B38" s="14"/>
      <c r="C38" s="15"/>
      <c r="D38" s="22"/>
      <c r="E38" s="17"/>
      <c r="F38" s="18"/>
      <c r="G38" s="17"/>
      <c r="H38" s="19">
        <f t="shared" si="16"/>
        <v>0</v>
      </c>
      <c r="I38" s="17"/>
      <c r="J38" s="18"/>
      <c r="K38" s="17"/>
      <c r="L38" s="19">
        <f t="shared" si="17"/>
        <v>0</v>
      </c>
      <c r="M38" s="20">
        <f t="shared" si="18"/>
        <v>0</v>
      </c>
      <c r="N38" s="21">
        <f t="shared" si="19"/>
        <v>0</v>
      </c>
    </row>
    <row r="39" spans="1:14" ht="13.5" customHeight="1" thickBot="1">
      <c r="A39" s="13"/>
      <c r="B39" s="14"/>
      <c r="C39" s="15"/>
      <c r="D39" s="16"/>
      <c r="E39" s="17"/>
      <c r="F39" s="18"/>
      <c r="G39" s="17"/>
      <c r="H39" s="19">
        <f t="shared" si="16"/>
        <v>0</v>
      </c>
      <c r="I39" s="17"/>
      <c r="J39" s="18"/>
      <c r="K39" s="17"/>
      <c r="L39" s="19">
        <f t="shared" si="17"/>
        <v>0</v>
      </c>
      <c r="M39" s="20">
        <f t="shared" si="18"/>
        <v>0</v>
      </c>
      <c r="N39" s="21">
        <f t="shared" si="19"/>
        <v>0</v>
      </c>
    </row>
    <row r="40" spans="1:14" ht="12.75" customHeight="1">
      <c r="A40" s="23"/>
      <c r="B40" s="24"/>
      <c r="C40" s="25"/>
      <c r="D40" s="26"/>
      <c r="E40" s="27"/>
      <c r="F40" s="28"/>
      <c r="G40" s="27"/>
      <c r="H40" s="29"/>
      <c r="I40" s="27"/>
      <c r="J40" s="28"/>
      <c r="K40" s="27"/>
      <c r="L40" s="29"/>
      <c r="M40" s="30"/>
      <c r="N40" s="31">
        <f>SUM(N34:N39)-MIN(N34:N39)</f>
        <v>0</v>
      </c>
    </row>
    <row r="41" spans="1:14" ht="12.75" customHeight="1">
      <c r="A41" s="13"/>
      <c r="B41" s="14"/>
      <c r="C41" s="15"/>
      <c r="D41" s="16" t="s">
        <v>45</v>
      </c>
      <c r="E41" s="17"/>
      <c r="F41" s="18"/>
      <c r="G41" s="17"/>
      <c r="H41" s="19">
        <f t="shared" ref="H41:H46" si="20">IF(MAX(E41:G41)&lt;0,0,MAX(E41:G41))</f>
        <v>0</v>
      </c>
      <c r="I41" s="17"/>
      <c r="J41" s="18"/>
      <c r="K41" s="17"/>
      <c r="L41" s="19">
        <f t="shared" ref="L41:L46" si="21">IF(MAX(I41:K41)&lt;0,0,MAX(I41:K41))</f>
        <v>0</v>
      </c>
      <c r="M41" s="20">
        <f t="shared" ref="M41:M46" si="22">SUM(H41,L41)</f>
        <v>0</v>
      </c>
      <c r="N41" s="21">
        <f t="shared" ref="N41:N46" si="23">IF(ISNUMBER(A41), (IF(175.508&lt; A41,M41, TRUNC(10^(0.75194503*((LOG((A41/175.508)/LOG(10))*(LOG((A41/175.508)/LOG(10)))))),4)*M41)), 0)</f>
        <v>0</v>
      </c>
    </row>
    <row r="42" spans="1:14" ht="12.75" customHeight="1">
      <c r="A42" s="13">
        <v>99.4</v>
      </c>
      <c r="B42" s="14" t="s">
        <v>46</v>
      </c>
      <c r="C42" s="15">
        <v>2000</v>
      </c>
      <c r="D42" s="16" t="s">
        <v>16</v>
      </c>
      <c r="E42" s="17">
        <v>55</v>
      </c>
      <c r="F42" s="18">
        <v>-58</v>
      </c>
      <c r="G42" s="17">
        <v>-58</v>
      </c>
      <c r="H42" s="19">
        <f t="shared" si="20"/>
        <v>55</v>
      </c>
      <c r="I42" s="17">
        <v>65</v>
      </c>
      <c r="J42" s="18">
        <v>68</v>
      </c>
      <c r="K42" s="17">
        <v>70</v>
      </c>
      <c r="L42" s="19">
        <f t="shared" si="21"/>
        <v>70</v>
      </c>
      <c r="M42" s="20">
        <f t="shared" si="22"/>
        <v>125</v>
      </c>
      <c r="N42" s="21">
        <f t="shared" si="23"/>
        <v>138.91249999999999</v>
      </c>
    </row>
    <row r="43" spans="1:14" ht="12.75" customHeight="1">
      <c r="A43" s="13"/>
      <c r="B43" s="14"/>
      <c r="C43" s="15"/>
      <c r="D43" s="22"/>
      <c r="E43" s="17"/>
      <c r="F43" s="18"/>
      <c r="G43" s="17"/>
      <c r="H43" s="19">
        <f t="shared" si="20"/>
        <v>0</v>
      </c>
      <c r="I43" s="17"/>
      <c r="J43" s="18"/>
      <c r="K43" s="17"/>
      <c r="L43" s="19">
        <f t="shared" si="21"/>
        <v>0</v>
      </c>
      <c r="M43" s="20">
        <f t="shared" si="22"/>
        <v>0</v>
      </c>
      <c r="N43" s="21">
        <f t="shared" si="23"/>
        <v>0</v>
      </c>
    </row>
    <row r="44" spans="1:14" ht="12.75" customHeight="1">
      <c r="A44" s="13"/>
      <c r="B44" s="14"/>
      <c r="C44" s="15"/>
      <c r="D44" s="16"/>
      <c r="E44" s="17"/>
      <c r="F44" s="18"/>
      <c r="G44" s="17"/>
      <c r="H44" s="19">
        <f t="shared" si="20"/>
        <v>0</v>
      </c>
      <c r="I44" s="17"/>
      <c r="J44" s="18"/>
      <c r="K44" s="17"/>
      <c r="L44" s="19">
        <f t="shared" si="21"/>
        <v>0</v>
      </c>
      <c r="M44" s="20">
        <f t="shared" si="22"/>
        <v>0</v>
      </c>
      <c r="N44" s="21">
        <f t="shared" si="23"/>
        <v>0</v>
      </c>
    </row>
    <row r="45" spans="1:14" ht="12.75" customHeight="1">
      <c r="A45" s="13"/>
      <c r="B45" s="14"/>
      <c r="C45" s="15"/>
      <c r="D45" s="22"/>
      <c r="E45" s="17"/>
      <c r="F45" s="18"/>
      <c r="G45" s="17"/>
      <c r="H45" s="19">
        <f t="shared" si="20"/>
        <v>0</v>
      </c>
      <c r="I45" s="17"/>
      <c r="J45" s="18"/>
      <c r="K45" s="17"/>
      <c r="L45" s="19">
        <f t="shared" si="21"/>
        <v>0</v>
      </c>
      <c r="M45" s="20">
        <f t="shared" si="22"/>
        <v>0</v>
      </c>
      <c r="N45" s="21">
        <f t="shared" si="23"/>
        <v>0</v>
      </c>
    </row>
    <row r="46" spans="1:14" ht="13.5" customHeight="1" thickBot="1">
      <c r="A46" s="13"/>
      <c r="B46" s="14"/>
      <c r="C46" s="15"/>
      <c r="D46" s="16"/>
      <c r="E46" s="17"/>
      <c r="F46" s="18"/>
      <c r="G46" s="17"/>
      <c r="H46" s="19">
        <f t="shared" si="20"/>
        <v>0</v>
      </c>
      <c r="I46" s="17"/>
      <c r="J46" s="18"/>
      <c r="K46" s="17"/>
      <c r="L46" s="19">
        <f t="shared" si="21"/>
        <v>0</v>
      </c>
      <c r="M46" s="20">
        <f t="shared" si="22"/>
        <v>0</v>
      </c>
      <c r="N46" s="21">
        <f t="shared" si="23"/>
        <v>0</v>
      </c>
    </row>
    <row r="47" spans="1:14" ht="12.75" customHeight="1">
      <c r="A47" s="23"/>
      <c r="B47" s="24"/>
      <c r="C47" s="25"/>
      <c r="D47" s="26"/>
      <c r="E47" s="27"/>
      <c r="F47" s="28"/>
      <c r="G47" s="27"/>
      <c r="H47" s="29"/>
      <c r="I47" s="27"/>
      <c r="J47" s="28"/>
      <c r="K47" s="27"/>
      <c r="L47" s="29"/>
      <c r="M47" s="30"/>
      <c r="N47" s="31">
        <f>SUM(N41:N46)-MIN(N41:N46)</f>
        <v>138.91249999999999</v>
      </c>
    </row>
    <row r="48" spans="1:14" ht="13.5" customHeight="1" thickBot="1"/>
    <row r="49" spans="1:14" ht="12.75" customHeight="1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2.75" customHeight="1">
      <c r="A50" s="33" t="s">
        <v>48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.5" customHeight="1" thickBot="1">
      <c r="A51" s="34" t="s">
        <v>49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ht="12.75" customHeight="1">
      <c r="B52" t="s">
        <v>50</v>
      </c>
    </row>
    <row r="53" spans="1:14" ht="12.75" customHeight="1">
      <c r="B53" t="s">
        <v>51</v>
      </c>
    </row>
    <row r="55" spans="1:14" ht="12.75" customHeight="1">
      <c r="B55" t="s">
        <v>52</v>
      </c>
    </row>
  </sheetData>
  <mergeCells count="9">
    <mergeCell ref="A49:N49"/>
    <mergeCell ref="A50:N50"/>
    <mergeCell ref="A51:N51"/>
    <mergeCell ref="A1:N1"/>
    <mergeCell ref="A2:B2"/>
    <mergeCell ref="C2:K2"/>
    <mergeCell ref="L2:N2"/>
    <mergeCell ref="E4:H4"/>
    <mergeCell ref="I4:L4"/>
  </mergeCells>
  <conditionalFormatting sqref="E6:G47 I6:K47">
    <cfRule type="cellIs" dxfId="1" priority="2" stopIfTrue="1" operator="lessThan">
      <formula>0</formula>
    </cfRule>
  </conditionalFormatting>
  <conditionalFormatting sqref="E6:G47 I6:K47">
    <cfRule type="cellIs" dxfId="0" priority="1" stopIfTrue="1" operator="lessThan">
      <formula>0</formula>
    </cfRule>
  </conditionalFormatting>
  <printOptions horizontalCentered="1"/>
  <pageMargins left="0.59015748031496063" right="0.59015748031496063" top="0.9838582677165354" bottom="0.9838582677165354" header="0.59015748031496063" footer="0.59015748031496063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Karel Prohl</cp:lastModifiedBy>
  <cp:revision>1</cp:revision>
  <dcterms:created xsi:type="dcterms:W3CDTF">2017-03-18T16:58:00Z</dcterms:created>
  <dcterms:modified xsi:type="dcterms:W3CDTF">2017-03-19T08:50:39Z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