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state="hidden" r:id="rId2"/>
    <sheet name="List3" sheetId="3" state="hidden" r:id="rId3"/>
  </sheets>
  <definedNames>
    <definedName name="_xlnm._FilterDatabase" localSheetId="0" hidden="1">List1!$A$5:$O$31</definedName>
  </definedNames>
  <calcPr calcId="125725"/>
</workbook>
</file>

<file path=xl/calcChain.xml><?xml version="1.0" encoding="utf-8"?>
<calcChain xmlns="http://schemas.openxmlformats.org/spreadsheetml/2006/main">
  <c r="N10" i="1"/>
  <c r="L31" l="1"/>
  <c r="H31"/>
  <c r="L30"/>
  <c r="H30"/>
  <c r="L29"/>
  <c r="H29"/>
  <c r="L28"/>
  <c r="H28"/>
  <c r="L27"/>
  <c r="H27"/>
  <c r="L25"/>
  <c r="H25"/>
  <c r="L24"/>
  <c r="H24"/>
  <c r="L23"/>
  <c r="H23"/>
  <c r="L22"/>
  <c r="H22"/>
  <c r="L21"/>
  <c r="H21"/>
  <c r="L19"/>
  <c r="H19"/>
  <c r="L18"/>
  <c r="H18"/>
  <c r="L17"/>
  <c r="H17"/>
  <c r="L16"/>
  <c r="H16"/>
  <c r="L15"/>
  <c r="H15"/>
  <c r="L14"/>
  <c r="H14"/>
  <c r="L12"/>
  <c r="H12"/>
  <c r="L11"/>
  <c r="H11"/>
  <c r="L10"/>
  <c r="H10"/>
  <c r="L9"/>
  <c r="H9"/>
  <c r="L8"/>
  <c r="H8"/>
  <c r="M8" l="1"/>
  <c r="N8" s="1"/>
  <c r="M9"/>
  <c r="N9" s="1"/>
  <c r="M10"/>
  <c r="M11"/>
  <c r="N11" s="1"/>
  <c r="M12"/>
  <c r="N12" s="1"/>
  <c r="M15"/>
  <c r="N15" s="1"/>
  <c r="M16"/>
  <c r="N16" s="1"/>
  <c r="M29"/>
  <c r="N29" s="1"/>
  <c r="M30"/>
  <c r="N30" s="1"/>
  <c r="M31"/>
  <c r="N31" s="1"/>
  <c r="M17"/>
  <c r="N17" s="1"/>
  <c r="M14"/>
  <c r="N14" s="1"/>
  <c r="M18"/>
  <c r="N18" s="1"/>
  <c r="M19"/>
  <c r="N19" s="1"/>
  <c r="M21"/>
  <c r="N21" s="1"/>
  <c r="M22"/>
  <c r="N22" s="1"/>
  <c r="M23"/>
  <c r="N23" s="1"/>
  <c r="M24"/>
  <c r="N24" s="1"/>
  <c r="M25"/>
  <c r="N25" s="1"/>
  <c r="M27"/>
  <c r="N27" s="1"/>
  <c r="M28"/>
  <c r="N28" s="1"/>
  <c r="N7" l="1"/>
  <c r="N26"/>
  <c r="N20"/>
  <c r="N13"/>
  <c r="O20" l="1"/>
  <c r="O13"/>
  <c r="O7"/>
</calcChain>
</file>

<file path=xl/sharedStrings.xml><?xml version="1.0" encoding="utf-8"?>
<sst xmlns="http://schemas.openxmlformats.org/spreadsheetml/2006/main" count="50" uniqueCount="45">
  <si>
    <t xml:space="preserve">    Český svaz vzpírání</t>
  </si>
  <si>
    <t>Místo konání: Holešov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</si>
  <si>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</si>
  <si>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</si>
  <si>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</si>
  <si>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</si>
  <si>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</si>
  <si>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</si>
  <si>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</si>
  <si>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</si>
  <si>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</si>
  <si>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</si>
  <si>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</si>
  <si>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</si>
  <si>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</si>
  <si>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Termín: 24. 3. 2017</t>
  </si>
  <si>
    <t>2. kolo ligy juniorů</t>
  </si>
  <si>
    <t>Rozhodčí: Josef Brázdil, Petr Navrátil, Iva Tomalová, Oldřich Kužílek, Jaroslav Votánek, Jarmila Kaláčová</t>
  </si>
  <si>
    <t>Vrchní rozhodčí: Vladislav Doležel</t>
  </si>
  <si>
    <t>SOUZ BOSKOVICE</t>
  </si>
  <si>
    <t>Komárek Dominik</t>
  </si>
  <si>
    <t>Geršl Radek</t>
  </si>
  <si>
    <t>Hovjacký Ondřej</t>
  </si>
  <si>
    <t>Parolek Miroslav</t>
  </si>
  <si>
    <t>Procházka Tomáš</t>
  </si>
  <si>
    <t>NOVÝ HROZENKOV</t>
  </si>
  <si>
    <t>Koňařík Jakub</t>
  </si>
  <si>
    <t>Škarpa Václav</t>
  </si>
  <si>
    <t>Mikula Ondřej</t>
  </si>
  <si>
    <t>Orság Roman</t>
  </si>
  <si>
    <t>Bartek Dominik</t>
  </si>
  <si>
    <t>Zapalač Jakub</t>
  </si>
  <si>
    <t>TJ HOLEŠOV</t>
  </si>
  <si>
    <t>Novák Jakub</t>
  </si>
  <si>
    <t>Šašo Denis</t>
  </si>
  <si>
    <t>Kolář Daniel</t>
  </si>
  <si>
    <t>Kolář Josef</t>
  </si>
  <si>
    <t>Vojtičko Petr</t>
  </si>
  <si>
    <t>Jančík Pavel</t>
  </si>
  <si>
    <t>Šesták Dominik</t>
  </si>
  <si>
    <t>Hofbauer Lukáš</t>
  </si>
  <si>
    <t>TJ SOKOL JS ZLÍN-5 (MIMO SOUTĚŽ)</t>
  </si>
  <si>
    <t>Rýc Albert</t>
  </si>
  <si>
    <t>Hochman Jakub</t>
  </si>
  <si>
    <t>-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</si>
</sst>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64" fontId="0" fillId="0" borderId="2" xfId="0" applyNumberFormat="1" applyBorder="1"/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0" fillId="0" borderId="9" xfId="0" applyNumberFormat="1" applyBorder="1"/>
    <xf numFmtId="165" fontId="3" fillId="2" borderId="11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right"/>
    </xf>
    <xf numFmtId="164" fontId="0" fillId="0" borderId="0" xfId="0" applyNumberFormat="1"/>
    <xf numFmtId="2" fontId="4" fillId="0" borderId="29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4" fillId="3" borderId="30" xfId="0" applyNumberFormat="1" applyFont="1" applyFill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4" fillId="3" borderId="18" xfId="0" quotePrefix="1" applyNumberFormat="1" applyFont="1" applyFill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4" fillId="0" borderId="26" xfId="0" quotePrefix="1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4" fillId="0" borderId="18" xfId="0" quotePrefix="1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166" fontId="4" fillId="0" borderId="23" xfId="0" quotePrefix="1" applyNumberFormat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2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4" zoomScaleNormal="114" workbookViewId="0">
      <selection activeCell="H39" sqref="H39"/>
    </sheetView>
  </sheetViews>
  <sheetFormatPr defaultRowHeight="15"/>
  <cols>
    <col min="2" max="2" width="18.7109375" customWidth="1"/>
    <col min="4" max="4" width="0" hidden="1" customWidth="1"/>
    <col min="14" max="14" width="10.140625" customWidth="1"/>
    <col min="15" max="15" width="5.42578125" customWidth="1"/>
  </cols>
  <sheetData>
    <row r="1" spans="1:15">
      <c r="A1" s="85" t="s">
        <v>15</v>
      </c>
      <c r="B1" s="85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 t="s">
        <v>1</v>
      </c>
      <c r="M1" s="86"/>
      <c r="N1" s="86"/>
      <c r="O1" s="86"/>
    </row>
    <row r="2" spans="1:1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.75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.75" thickBot="1">
      <c r="A5" s="48" t="s">
        <v>2</v>
      </c>
      <c r="B5" s="10" t="s">
        <v>3</v>
      </c>
      <c r="C5" s="48" t="s">
        <v>4</v>
      </c>
      <c r="D5" s="1" t="s">
        <v>5</v>
      </c>
      <c r="E5" s="2" t="s">
        <v>6</v>
      </c>
      <c r="F5" s="3"/>
      <c r="G5" s="3"/>
      <c r="H5" s="4"/>
      <c r="I5" s="2" t="s">
        <v>7</v>
      </c>
      <c r="J5" s="3"/>
      <c r="K5" s="3"/>
      <c r="L5" s="4"/>
      <c r="M5" s="48" t="s">
        <v>8</v>
      </c>
      <c r="N5" s="10" t="s">
        <v>9</v>
      </c>
      <c r="O5" s="5"/>
    </row>
    <row r="6" spans="1:15" ht="15.75" thickBot="1">
      <c r="A6" s="6"/>
      <c r="B6" s="7"/>
      <c r="C6" s="8" t="s">
        <v>10</v>
      </c>
      <c r="D6" s="7"/>
      <c r="E6" s="9" t="s">
        <v>11</v>
      </c>
      <c r="F6" s="10" t="s">
        <v>12</v>
      </c>
      <c r="G6" s="11" t="s">
        <v>13</v>
      </c>
      <c r="H6" s="10" t="s">
        <v>14</v>
      </c>
      <c r="I6" s="11" t="s">
        <v>11</v>
      </c>
      <c r="J6" s="10" t="s">
        <v>12</v>
      </c>
      <c r="K6" s="11" t="s">
        <v>13</v>
      </c>
      <c r="L6" s="10" t="s">
        <v>14</v>
      </c>
      <c r="M6" s="12"/>
      <c r="N6" s="13"/>
      <c r="O6" s="14"/>
    </row>
    <row r="7" spans="1:15" ht="15.75" thickBot="1">
      <c r="A7" s="82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15">
        <f>SUM(N8:N12)</f>
        <v>1122.6473000000001</v>
      </c>
      <c r="O7" s="16">
        <f>RANK(N7,($N$7,$N$13,$N$20))</f>
        <v>2</v>
      </c>
    </row>
    <row r="8" spans="1:15">
      <c r="A8" s="17">
        <v>54.3</v>
      </c>
      <c r="B8" s="18" t="s">
        <v>20</v>
      </c>
      <c r="C8" s="19">
        <v>2003</v>
      </c>
      <c r="D8" s="19"/>
      <c r="E8" s="71">
        <v>25</v>
      </c>
      <c r="F8" s="72">
        <v>28</v>
      </c>
      <c r="G8" s="71">
        <v>-30</v>
      </c>
      <c r="H8" s="73">
        <f t="shared" ref="H8:H12" si="0">IF(MAX(E8:G8)&lt;0,0,MAX(E8:G8))</f>
        <v>28</v>
      </c>
      <c r="I8" s="71">
        <v>30</v>
      </c>
      <c r="J8" s="74">
        <v>35</v>
      </c>
      <c r="K8" s="75">
        <v>40</v>
      </c>
      <c r="L8" s="20">
        <f t="shared" ref="L8:L12" si="1">IF(MAX(I8:K8)&lt;0,0,MAX(I8:K8))</f>
        <v>40</v>
      </c>
      <c r="M8" s="21">
        <f t="shared" ref="M8:M12" si="2">SUM(H8,L8)</f>
        <v>68</v>
      </c>
      <c r="N8" s="22">
        <f>IF(ISNUMBER(A8), (IF(175.508&lt; A8,M8, TRUNC(10^(0.75194503*((LOG((A8/175.508)/LOG(10))*(LOG((A8/175.508)/LOG(10)))))),4)*M8)), 0)</f>
        <v>106.58319999999999</v>
      </c>
      <c r="O8" s="95"/>
    </row>
    <row r="9" spans="1:15">
      <c r="A9" s="23">
        <v>71.7</v>
      </c>
      <c r="B9" s="24" t="s">
        <v>21</v>
      </c>
      <c r="C9" s="25">
        <v>1999</v>
      </c>
      <c r="D9" s="25"/>
      <c r="E9" s="56">
        <v>78</v>
      </c>
      <c r="F9" s="57">
        <v>83</v>
      </c>
      <c r="G9" s="56">
        <v>-86</v>
      </c>
      <c r="H9" s="58">
        <f t="shared" si="0"/>
        <v>83</v>
      </c>
      <c r="I9" s="56">
        <v>100</v>
      </c>
      <c r="J9" s="59">
        <v>-104</v>
      </c>
      <c r="K9" s="60">
        <v>104</v>
      </c>
      <c r="L9" s="26">
        <f t="shared" si="1"/>
        <v>104</v>
      </c>
      <c r="M9" s="27">
        <f t="shared" si="2"/>
        <v>187</v>
      </c>
      <c r="N9" s="28">
        <f t="shared" ref="N9:N31" si="3">IF(ISNUMBER(A9), (IF(175.508&lt; A9,M9, TRUNC(10^(0.75194503*((LOG((A9/175.508)/LOG(10))*(LOG((A9/175.508)/LOG(10)))))),4)*M9)), 0)</f>
        <v>242.93169999999998</v>
      </c>
      <c r="O9" s="96"/>
    </row>
    <row r="10" spans="1:15">
      <c r="A10" s="23">
        <v>82</v>
      </c>
      <c r="B10" s="24" t="s">
        <v>22</v>
      </c>
      <c r="C10" s="25">
        <v>1997</v>
      </c>
      <c r="D10" s="29"/>
      <c r="E10" s="56">
        <v>95</v>
      </c>
      <c r="F10" s="57">
        <v>-99</v>
      </c>
      <c r="G10" s="56">
        <v>-99</v>
      </c>
      <c r="H10" s="58">
        <f t="shared" si="0"/>
        <v>95</v>
      </c>
      <c r="I10" s="56">
        <v>110</v>
      </c>
      <c r="J10" s="55">
        <v>115</v>
      </c>
      <c r="K10" s="63" t="s">
        <v>44</v>
      </c>
      <c r="L10" s="26">
        <f t="shared" si="1"/>
        <v>115</v>
      </c>
      <c r="M10" s="27">
        <f t="shared" si="2"/>
        <v>210</v>
      </c>
      <c r="N10" s="28">
        <f>IF(ISNUMBER(A10), (IF(175.508&lt; A10,M10, TRUNC(10^(0.75194503*((LOG((A10/175.508)/LOG(10))*(LOG((A10/175.508)/LOG(10)))))),4)*M10)), 0)</f>
        <v>253.70099999999999</v>
      </c>
      <c r="O10" s="96"/>
    </row>
    <row r="11" spans="1:15">
      <c r="A11" s="23">
        <v>95.3</v>
      </c>
      <c r="B11" s="24" t="s">
        <v>23</v>
      </c>
      <c r="C11" s="25">
        <v>1997</v>
      </c>
      <c r="D11" s="25"/>
      <c r="E11" s="56">
        <v>108</v>
      </c>
      <c r="F11" s="57">
        <v>-115</v>
      </c>
      <c r="G11" s="56">
        <v>-115</v>
      </c>
      <c r="H11" s="58">
        <f t="shared" si="0"/>
        <v>108</v>
      </c>
      <c r="I11" s="56">
        <v>145</v>
      </c>
      <c r="J11" s="55">
        <v>150</v>
      </c>
      <c r="K11" s="63" t="s">
        <v>44</v>
      </c>
      <c r="L11" s="26">
        <f t="shared" si="1"/>
        <v>150</v>
      </c>
      <c r="M11" s="27">
        <f t="shared" si="2"/>
        <v>258</v>
      </c>
      <c r="N11" s="28">
        <f t="shared" si="3"/>
        <v>291.411</v>
      </c>
      <c r="O11" s="96"/>
    </row>
    <row r="12" spans="1:15" ht="15.75" thickBot="1">
      <c r="A12" s="23">
        <v>69.3</v>
      </c>
      <c r="B12" s="24" t="s">
        <v>24</v>
      </c>
      <c r="C12" s="25">
        <v>1999</v>
      </c>
      <c r="D12" s="29"/>
      <c r="E12" s="56">
        <v>65</v>
      </c>
      <c r="F12" s="57">
        <v>70</v>
      </c>
      <c r="G12" s="56">
        <v>75</v>
      </c>
      <c r="H12" s="58">
        <f t="shared" si="0"/>
        <v>75</v>
      </c>
      <c r="I12" s="56">
        <v>85</v>
      </c>
      <c r="J12" s="55">
        <v>90</v>
      </c>
      <c r="K12" s="76">
        <v>97</v>
      </c>
      <c r="L12" s="26">
        <f t="shared" si="1"/>
        <v>97</v>
      </c>
      <c r="M12" s="27">
        <f t="shared" si="2"/>
        <v>172</v>
      </c>
      <c r="N12" s="28">
        <f t="shared" si="3"/>
        <v>228.02040000000002</v>
      </c>
      <c r="O12" s="96"/>
    </row>
    <row r="13" spans="1:15" ht="15.75" thickBot="1">
      <c r="A13" s="98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15">
        <f>SUM(N14:N19)-MIN(N14:N19)</f>
        <v>1030.4978000000001</v>
      </c>
      <c r="O13" s="16">
        <f>RANK(N13,($N$7,$N$13,$N$20))</f>
        <v>3</v>
      </c>
    </row>
    <row r="14" spans="1:15">
      <c r="A14" s="17">
        <v>79.400000000000006</v>
      </c>
      <c r="B14" s="18" t="s">
        <v>26</v>
      </c>
      <c r="C14" s="36">
        <v>1999</v>
      </c>
      <c r="D14" s="19"/>
      <c r="E14" s="71">
        <v>73</v>
      </c>
      <c r="F14" s="72">
        <v>77</v>
      </c>
      <c r="G14" s="71">
        <v>80</v>
      </c>
      <c r="H14" s="73">
        <f t="shared" ref="H14:H19" si="4">IF(MAX(E14:G14)&lt;0,0,MAX(E14:G14))</f>
        <v>80</v>
      </c>
      <c r="I14" s="71">
        <v>100</v>
      </c>
      <c r="J14" s="74">
        <v>105</v>
      </c>
      <c r="K14" s="75">
        <v>110</v>
      </c>
      <c r="L14" s="20">
        <f t="shared" ref="L14:L19" si="5">IF(MAX(I14:K14)&lt;0,0,MAX(I14:K14))</f>
        <v>110</v>
      </c>
      <c r="M14" s="21">
        <f t="shared" ref="M14:M19" si="6">SUM(H14,L14)</f>
        <v>190</v>
      </c>
      <c r="N14" s="22">
        <f t="shared" si="3"/>
        <v>233.32</v>
      </c>
      <c r="O14" s="95"/>
    </row>
    <row r="15" spans="1:15">
      <c r="A15" s="23">
        <v>86.7</v>
      </c>
      <c r="B15" s="24" t="s">
        <v>27</v>
      </c>
      <c r="C15" s="25">
        <v>1999</v>
      </c>
      <c r="D15" s="25"/>
      <c r="E15" s="56">
        <v>73</v>
      </c>
      <c r="F15" s="57">
        <v>77</v>
      </c>
      <c r="G15" s="56">
        <v>80</v>
      </c>
      <c r="H15" s="58">
        <f t="shared" si="4"/>
        <v>80</v>
      </c>
      <c r="I15" s="56">
        <v>100</v>
      </c>
      <c r="J15" s="59">
        <v>-105</v>
      </c>
      <c r="K15" s="60">
        <v>-105</v>
      </c>
      <c r="L15" s="26">
        <f t="shared" si="5"/>
        <v>100</v>
      </c>
      <c r="M15" s="27">
        <f t="shared" si="6"/>
        <v>180</v>
      </c>
      <c r="N15" s="28">
        <f t="shared" si="3"/>
        <v>211.73399999999998</v>
      </c>
      <c r="O15" s="96"/>
    </row>
    <row r="16" spans="1:15">
      <c r="A16" s="23">
        <v>63</v>
      </c>
      <c r="B16" s="24" t="s">
        <v>28</v>
      </c>
      <c r="C16" s="25">
        <v>1997</v>
      </c>
      <c r="D16" s="29"/>
      <c r="E16" s="56">
        <v>60</v>
      </c>
      <c r="F16" s="57">
        <v>65</v>
      </c>
      <c r="G16" s="56">
        <v>70</v>
      </c>
      <c r="H16" s="58">
        <f t="shared" si="4"/>
        <v>70</v>
      </c>
      <c r="I16" s="56">
        <v>80</v>
      </c>
      <c r="J16" s="55">
        <v>88</v>
      </c>
      <c r="K16" s="76">
        <v>95</v>
      </c>
      <c r="L16" s="26">
        <f t="shared" si="5"/>
        <v>95</v>
      </c>
      <c r="M16" s="27">
        <f t="shared" si="6"/>
        <v>165</v>
      </c>
      <c r="N16" s="28">
        <f t="shared" si="3"/>
        <v>232.452</v>
      </c>
      <c r="O16" s="96"/>
    </row>
    <row r="17" spans="1:15">
      <c r="A17" s="23">
        <v>77.3</v>
      </c>
      <c r="B17" s="24" t="s">
        <v>29</v>
      </c>
      <c r="C17" s="25">
        <v>2001</v>
      </c>
      <c r="D17" s="25"/>
      <c r="E17" s="56">
        <v>55</v>
      </c>
      <c r="F17" s="57">
        <v>60</v>
      </c>
      <c r="G17" s="56">
        <v>-65</v>
      </c>
      <c r="H17" s="58">
        <f t="shared" si="4"/>
        <v>60</v>
      </c>
      <c r="I17" s="56">
        <v>-75</v>
      </c>
      <c r="J17" s="59">
        <v>75</v>
      </c>
      <c r="K17" s="60">
        <v>80</v>
      </c>
      <c r="L17" s="26">
        <f t="shared" si="5"/>
        <v>80</v>
      </c>
      <c r="M17" s="27">
        <f t="shared" si="6"/>
        <v>140</v>
      </c>
      <c r="N17" s="28">
        <f t="shared" si="3"/>
        <v>174.37</v>
      </c>
      <c r="O17" s="96"/>
    </row>
    <row r="18" spans="1:15">
      <c r="A18" s="23">
        <v>75.900000000000006</v>
      </c>
      <c r="B18" s="24" t="s">
        <v>30</v>
      </c>
      <c r="C18" s="25">
        <v>2001</v>
      </c>
      <c r="D18" s="29"/>
      <c r="E18" s="56">
        <v>-50</v>
      </c>
      <c r="F18" s="57">
        <v>52</v>
      </c>
      <c r="G18" s="56">
        <v>57</v>
      </c>
      <c r="H18" s="58">
        <f t="shared" si="4"/>
        <v>57</v>
      </c>
      <c r="I18" s="56">
        <v>75</v>
      </c>
      <c r="J18" s="55">
        <v>80</v>
      </c>
      <c r="K18" s="76">
        <v>85</v>
      </c>
      <c r="L18" s="26">
        <f t="shared" si="5"/>
        <v>85</v>
      </c>
      <c r="M18" s="27">
        <f t="shared" si="6"/>
        <v>142</v>
      </c>
      <c r="N18" s="28">
        <f t="shared" si="3"/>
        <v>178.62180000000001</v>
      </c>
      <c r="O18" s="96"/>
    </row>
    <row r="19" spans="1:15" ht="15.75" thickBot="1">
      <c r="A19" s="30">
        <v>80.599999999999994</v>
      </c>
      <c r="B19" s="31" t="s">
        <v>31</v>
      </c>
      <c r="C19" s="32">
        <v>2002</v>
      </c>
      <c r="D19" s="33"/>
      <c r="E19" s="78">
        <v>35</v>
      </c>
      <c r="F19" s="79">
        <v>42</v>
      </c>
      <c r="G19" s="78">
        <v>47</v>
      </c>
      <c r="H19" s="80">
        <f t="shared" si="4"/>
        <v>47</v>
      </c>
      <c r="I19" s="78">
        <v>60</v>
      </c>
      <c r="J19" s="77">
        <v>65</v>
      </c>
      <c r="K19" s="81">
        <v>70</v>
      </c>
      <c r="L19" s="34">
        <f t="shared" si="5"/>
        <v>70</v>
      </c>
      <c r="M19" s="35">
        <f t="shared" si="6"/>
        <v>117</v>
      </c>
      <c r="N19" s="28">
        <f t="shared" si="3"/>
        <v>142.5762</v>
      </c>
      <c r="O19" s="97"/>
    </row>
    <row r="20" spans="1:15" ht="15.75" thickBot="1">
      <c r="A20" s="98" t="s">
        <v>32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15">
        <f>SUM(N21:N25)</f>
        <v>1152.6839</v>
      </c>
      <c r="O20" s="16">
        <f>RANK(N20,($N$7,$N$13,$N$20))</f>
        <v>1</v>
      </c>
    </row>
    <row r="21" spans="1:15">
      <c r="A21" s="17">
        <v>84.8</v>
      </c>
      <c r="B21" s="18" t="s">
        <v>33</v>
      </c>
      <c r="C21" s="49">
        <v>1999</v>
      </c>
      <c r="D21" s="70"/>
      <c r="E21" s="71">
        <v>70</v>
      </c>
      <c r="F21" s="72">
        <v>75</v>
      </c>
      <c r="G21" s="71">
        <v>-80</v>
      </c>
      <c r="H21" s="73">
        <f t="shared" ref="H21:H25" si="7">IF(MAX(E21:G21)&lt;0,0,MAX(E21:G21))</f>
        <v>75</v>
      </c>
      <c r="I21" s="71">
        <v>-90</v>
      </c>
      <c r="J21" s="74">
        <v>90</v>
      </c>
      <c r="K21" s="75">
        <v>96</v>
      </c>
      <c r="L21" s="20">
        <f t="shared" ref="L21:L25" si="8">IF(MAX(I21:K21)&lt;0,0,MAX(I21:K21))</f>
        <v>96</v>
      </c>
      <c r="M21" s="21">
        <f t="shared" ref="M21:M25" si="9">SUM(H21,L21)</f>
        <v>171</v>
      </c>
      <c r="N21" s="22">
        <f t="shared" si="3"/>
        <v>203.25060000000002</v>
      </c>
      <c r="O21" s="95"/>
    </row>
    <row r="22" spans="1:15">
      <c r="A22" s="23">
        <v>88.5</v>
      </c>
      <c r="B22" s="24" t="s">
        <v>34</v>
      </c>
      <c r="C22" s="55">
        <v>1999</v>
      </c>
      <c r="D22" s="55"/>
      <c r="E22" s="56">
        <v>60</v>
      </c>
      <c r="F22" s="57">
        <v>-66</v>
      </c>
      <c r="G22" s="56">
        <v>-66</v>
      </c>
      <c r="H22" s="58">
        <f t="shared" si="7"/>
        <v>60</v>
      </c>
      <c r="I22" s="56">
        <v>88</v>
      </c>
      <c r="J22" s="59">
        <v>95</v>
      </c>
      <c r="K22" s="60">
        <v>-102</v>
      </c>
      <c r="L22" s="26">
        <f t="shared" si="8"/>
        <v>95</v>
      </c>
      <c r="M22" s="27">
        <f t="shared" si="9"/>
        <v>155</v>
      </c>
      <c r="N22" s="28">
        <f t="shared" si="3"/>
        <v>180.637</v>
      </c>
      <c r="O22" s="96"/>
    </row>
    <row r="23" spans="1:15">
      <c r="A23" s="23">
        <v>83</v>
      </c>
      <c r="B23" s="24" t="s">
        <v>35</v>
      </c>
      <c r="C23" s="55">
        <v>1999</v>
      </c>
      <c r="D23" s="55"/>
      <c r="E23" s="56">
        <v>107</v>
      </c>
      <c r="F23" s="57">
        <v>112</v>
      </c>
      <c r="G23" s="56">
        <v>-115</v>
      </c>
      <c r="H23" s="58">
        <f t="shared" si="7"/>
        <v>112</v>
      </c>
      <c r="I23" s="56">
        <v>115</v>
      </c>
      <c r="J23" s="55">
        <v>120</v>
      </c>
      <c r="K23" s="63">
        <v>125</v>
      </c>
      <c r="L23" s="26">
        <f t="shared" si="8"/>
        <v>125</v>
      </c>
      <c r="M23" s="27">
        <f t="shared" si="9"/>
        <v>237</v>
      </c>
      <c r="N23" s="28">
        <f t="shared" si="3"/>
        <v>284.61330000000004</v>
      </c>
      <c r="O23" s="96"/>
    </row>
    <row r="24" spans="1:15">
      <c r="A24" s="23">
        <v>85.8</v>
      </c>
      <c r="B24" s="24" t="s">
        <v>36</v>
      </c>
      <c r="C24" s="55">
        <v>1997</v>
      </c>
      <c r="D24" s="61"/>
      <c r="E24" s="56">
        <v>113</v>
      </c>
      <c r="F24" s="57">
        <v>119</v>
      </c>
      <c r="G24" s="56">
        <v>123</v>
      </c>
      <c r="H24" s="58">
        <f t="shared" si="7"/>
        <v>123</v>
      </c>
      <c r="I24" s="56">
        <v>145</v>
      </c>
      <c r="J24" s="55">
        <v>-152</v>
      </c>
      <c r="K24" s="76">
        <v>152</v>
      </c>
      <c r="L24" s="26">
        <f t="shared" si="8"/>
        <v>152</v>
      </c>
      <c r="M24" s="27">
        <f t="shared" si="9"/>
        <v>275</v>
      </c>
      <c r="N24" s="28">
        <f t="shared" si="3"/>
        <v>325.05</v>
      </c>
      <c r="O24" s="96"/>
    </row>
    <row r="25" spans="1:15" ht="15.75" thickBot="1">
      <c r="A25" s="30">
        <v>79.900000000000006</v>
      </c>
      <c r="B25" s="31" t="s">
        <v>37</v>
      </c>
      <c r="C25" s="64">
        <v>2000</v>
      </c>
      <c r="D25" s="77"/>
      <c r="E25" s="78">
        <v>56</v>
      </c>
      <c r="F25" s="79">
        <v>60</v>
      </c>
      <c r="G25" s="78">
        <v>-62</v>
      </c>
      <c r="H25" s="80">
        <f t="shared" si="7"/>
        <v>60</v>
      </c>
      <c r="I25" s="78">
        <v>70</v>
      </c>
      <c r="J25" s="77">
        <v>-75</v>
      </c>
      <c r="K25" s="81">
        <v>-75</v>
      </c>
      <c r="L25" s="34">
        <f t="shared" si="8"/>
        <v>70</v>
      </c>
      <c r="M25" s="35">
        <f t="shared" si="9"/>
        <v>130</v>
      </c>
      <c r="N25" s="28">
        <f t="shared" si="3"/>
        <v>159.13299999999998</v>
      </c>
      <c r="O25" s="97"/>
    </row>
    <row r="26" spans="1:15" ht="15.75" thickBot="1">
      <c r="A26" s="98" t="s">
        <v>41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15">
        <f>SUM(N27:N31)</f>
        <v>1332.3394999999998</v>
      </c>
      <c r="O26" s="16"/>
    </row>
    <row r="27" spans="1:15">
      <c r="A27" s="43">
        <v>77</v>
      </c>
      <c r="B27" s="44" t="s">
        <v>38</v>
      </c>
      <c r="C27" s="49">
        <v>1999</v>
      </c>
      <c r="D27" s="49"/>
      <c r="E27" s="50">
        <v>100</v>
      </c>
      <c r="F27" s="51">
        <v>-105</v>
      </c>
      <c r="G27" s="50">
        <v>-105</v>
      </c>
      <c r="H27" s="52">
        <f t="shared" ref="H27:H31" si="10">IF(MAX(E27:G27)&lt;0,0,MAX(E27:G27))</f>
        <v>100</v>
      </c>
      <c r="I27" s="50">
        <v>123</v>
      </c>
      <c r="J27" s="53">
        <v>-126</v>
      </c>
      <c r="K27" s="54">
        <v>-126</v>
      </c>
      <c r="L27" s="45">
        <f t="shared" ref="L27:L31" si="11">IF(MAX(I27:K27)&lt;0,0,MAX(I27:K27))</f>
        <v>123</v>
      </c>
      <c r="M27" s="46">
        <f t="shared" ref="M27:M31" si="12">SUM(H27,L27)</f>
        <v>223</v>
      </c>
      <c r="N27" s="47">
        <f t="shared" si="3"/>
        <v>278.3263</v>
      </c>
      <c r="O27" s="95"/>
    </row>
    <row r="28" spans="1:15">
      <c r="A28" s="23">
        <v>67.3</v>
      </c>
      <c r="B28" s="24" t="s">
        <v>39</v>
      </c>
      <c r="C28" s="55">
        <v>2000</v>
      </c>
      <c r="D28" s="55"/>
      <c r="E28" s="56">
        <v>93</v>
      </c>
      <c r="F28" s="57">
        <v>96</v>
      </c>
      <c r="G28" s="56">
        <v>98</v>
      </c>
      <c r="H28" s="58">
        <f t="shared" si="10"/>
        <v>98</v>
      </c>
      <c r="I28" s="56">
        <v>111</v>
      </c>
      <c r="J28" s="59">
        <v>116</v>
      </c>
      <c r="K28" s="60">
        <v>-118</v>
      </c>
      <c r="L28" s="26">
        <f t="shared" si="11"/>
        <v>116</v>
      </c>
      <c r="M28" s="27">
        <f t="shared" si="12"/>
        <v>214</v>
      </c>
      <c r="N28" s="28">
        <f t="shared" si="3"/>
        <v>288.87860000000001</v>
      </c>
      <c r="O28" s="96"/>
    </row>
    <row r="29" spans="1:15">
      <c r="A29" s="23">
        <v>82.8</v>
      </c>
      <c r="B29" s="24" t="s">
        <v>40</v>
      </c>
      <c r="C29" s="55">
        <v>1997</v>
      </c>
      <c r="D29" s="61"/>
      <c r="E29" s="56">
        <v>113</v>
      </c>
      <c r="F29" s="57">
        <v>116</v>
      </c>
      <c r="G29" s="56">
        <v>117</v>
      </c>
      <c r="H29" s="58">
        <f t="shared" si="10"/>
        <v>117</v>
      </c>
      <c r="I29" s="56">
        <v>132</v>
      </c>
      <c r="J29" s="59">
        <v>-136</v>
      </c>
      <c r="K29" s="62">
        <v>136</v>
      </c>
      <c r="L29" s="26">
        <f t="shared" si="11"/>
        <v>136</v>
      </c>
      <c r="M29" s="27">
        <f t="shared" si="12"/>
        <v>253</v>
      </c>
      <c r="N29" s="28">
        <f t="shared" si="3"/>
        <v>304.18189999999998</v>
      </c>
      <c r="O29" s="96"/>
    </row>
    <row r="30" spans="1:15">
      <c r="A30" s="23">
        <v>101.7</v>
      </c>
      <c r="B30" s="24" t="s">
        <v>42</v>
      </c>
      <c r="C30" s="55">
        <v>1999</v>
      </c>
      <c r="D30" s="55"/>
      <c r="E30" s="56">
        <v>86</v>
      </c>
      <c r="F30" s="57">
        <v>-90</v>
      </c>
      <c r="G30" s="56">
        <v>-90</v>
      </c>
      <c r="H30" s="58">
        <f t="shared" si="10"/>
        <v>86</v>
      </c>
      <c r="I30" s="56">
        <v>108</v>
      </c>
      <c r="J30" s="55">
        <v>112</v>
      </c>
      <c r="K30" s="63">
        <v>115</v>
      </c>
      <c r="L30" s="26">
        <f t="shared" si="11"/>
        <v>115</v>
      </c>
      <c r="M30" s="27">
        <f t="shared" si="12"/>
        <v>201</v>
      </c>
      <c r="N30" s="28">
        <f t="shared" si="3"/>
        <v>221.52210000000002</v>
      </c>
      <c r="O30" s="96"/>
    </row>
    <row r="31" spans="1:15" ht="15.75" thickBot="1">
      <c r="A31" s="37">
        <v>85.3</v>
      </c>
      <c r="B31" s="38" t="s">
        <v>43</v>
      </c>
      <c r="C31" s="64">
        <v>1998</v>
      </c>
      <c r="D31" s="65"/>
      <c r="E31" s="66">
        <v>86</v>
      </c>
      <c r="F31" s="67">
        <v>90</v>
      </c>
      <c r="G31" s="66">
        <v>-92</v>
      </c>
      <c r="H31" s="68">
        <f t="shared" si="10"/>
        <v>90</v>
      </c>
      <c r="I31" s="66">
        <v>112</v>
      </c>
      <c r="J31" s="64">
        <v>-116</v>
      </c>
      <c r="K31" s="69">
        <v>-116</v>
      </c>
      <c r="L31" s="39">
        <f t="shared" si="11"/>
        <v>112</v>
      </c>
      <c r="M31" s="40">
        <f t="shared" si="12"/>
        <v>202</v>
      </c>
      <c r="N31" s="41">
        <f t="shared" si="3"/>
        <v>239.4306</v>
      </c>
      <c r="O31" s="97"/>
    </row>
    <row r="32" spans="1:15" ht="15.75" thickBot="1">
      <c r="O32" s="42"/>
    </row>
    <row r="33" spans="1:15">
      <c r="A33" s="92" t="s">
        <v>18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42"/>
    </row>
    <row r="34" spans="1:15" ht="15.75" thickBot="1">
      <c r="A34" s="89" t="s">
        <v>17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42"/>
    </row>
    <row r="37" spans="1:15">
      <c r="C37" s="101"/>
    </row>
    <row r="38" spans="1:15">
      <c r="C38" s="101"/>
    </row>
    <row r="39" spans="1:15">
      <c r="C39" s="101"/>
    </row>
  </sheetData>
  <mergeCells count="15">
    <mergeCell ref="A34:N34"/>
    <mergeCell ref="A33:N33"/>
    <mergeCell ref="O27:O31"/>
    <mergeCell ref="O8:O12"/>
    <mergeCell ref="A13:M13"/>
    <mergeCell ref="O14:O19"/>
    <mergeCell ref="A20:M20"/>
    <mergeCell ref="O21:O25"/>
    <mergeCell ref="A26:M26"/>
    <mergeCell ref="A7:M7"/>
    <mergeCell ref="A1:B1"/>
    <mergeCell ref="C1:K1"/>
    <mergeCell ref="L1:O1"/>
    <mergeCell ref="A2:O3"/>
    <mergeCell ref="A4:O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2017-03-25T19:09:38Z</dcterms:modified>
</cp:coreProperties>
</file>