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2504" windowHeight="8016" firstSheet="1" activeTab="1"/>
  </bookViews>
  <sheets>
    <sheet name="st.žáci" sheetId="1" r:id="rId1"/>
    <sheet name="Mladší žáci" sheetId="2" r:id="rId2"/>
  </sheets>
  <calcPr calcId="124519" iterateDelta="1E-4"/>
</workbook>
</file>

<file path=xl/calcChain.xml><?xml version="1.0" encoding="utf-8"?>
<calcChain xmlns="http://schemas.openxmlformats.org/spreadsheetml/2006/main">
  <c r="U34" i="2"/>
  <c r="U35"/>
  <c r="U36"/>
  <c r="U37"/>
  <c r="U33"/>
  <c r="S37" l="1"/>
  <c r="O37"/>
  <c r="K37"/>
  <c r="G37"/>
  <c r="S36"/>
  <c r="O36"/>
  <c r="K36"/>
  <c r="G36"/>
  <c r="S35"/>
  <c r="O35"/>
  <c r="K35"/>
  <c r="G35"/>
  <c r="S34"/>
  <c r="O34"/>
  <c r="G34"/>
  <c r="S33"/>
  <c r="O33"/>
  <c r="G33"/>
  <c r="S31"/>
  <c r="O31"/>
  <c r="K31"/>
  <c r="G31"/>
  <c r="S30"/>
  <c r="T30" s="1"/>
  <c r="O30"/>
  <c r="K30"/>
  <c r="G30"/>
  <c r="S29"/>
  <c r="T29" s="1"/>
  <c r="O29"/>
  <c r="K29"/>
  <c r="G29"/>
  <c r="S28"/>
  <c r="T28" s="1"/>
  <c r="O28"/>
  <c r="K28"/>
  <c r="G28"/>
  <c r="S26"/>
  <c r="T26" s="1"/>
  <c r="U26" s="1"/>
  <c r="O26"/>
  <c r="K26"/>
  <c r="G26"/>
  <c r="S25"/>
  <c r="T25" s="1"/>
  <c r="O25"/>
  <c r="K25"/>
  <c r="G25"/>
  <c r="S24"/>
  <c r="T24" s="1"/>
  <c r="O24"/>
  <c r="K24"/>
  <c r="G24"/>
  <c r="S23"/>
  <c r="T23" s="1"/>
  <c r="O23"/>
  <c r="K23"/>
  <c r="G23"/>
  <c r="S21"/>
  <c r="O21"/>
  <c r="K21"/>
  <c r="G21"/>
  <c r="S20"/>
  <c r="T20" s="1"/>
  <c r="O20"/>
  <c r="K20"/>
  <c r="G20"/>
  <c r="S19"/>
  <c r="O19"/>
  <c r="K19"/>
  <c r="G19"/>
  <c r="S18"/>
  <c r="O18"/>
  <c r="K18"/>
  <c r="G18"/>
  <c r="S16"/>
  <c r="O16"/>
  <c r="K16"/>
  <c r="G16"/>
  <c r="S15"/>
  <c r="O15"/>
  <c r="K15"/>
  <c r="G15"/>
  <c r="S14"/>
  <c r="O14"/>
  <c r="K14"/>
  <c r="G14"/>
  <c r="S13"/>
  <c r="O13"/>
  <c r="K13"/>
  <c r="G13"/>
  <c r="S11"/>
  <c r="O11"/>
  <c r="K11"/>
  <c r="G11"/>
  <c r="S10"/>
  <c r="O10"/>
  <c r="K10"/>
  <c r="G10"/>
  <c r="S9"/>
  <c r="T9" s="1"/>
  <c r="O9"/>
  <c r="K9"/>
  <c r="G9"/>
  <c r="S8"/>
  <c r="O8"/>
  <c r="K8"/>
  <c r="G8"/>
  <c r="T11"/>
  <c r="T31"/>
  <c r="V31" s="1"/>
  <c r="U31"/>
  <c r="T34"/>
  <c r="T33"/>
  <c r="T37"/>
  <c r="T36"/>
  <c r="T35"/>
  <c r="V34"/>
  <c r="T16"/>
  <c r="V35"/>
  <c r="V37"/>
  <c r="V33"/>
  <c r="V36"/>
  <c r="O22" i="1"/>
  <c r="O27"/>
  <c r="O12"/>
  <c r="T15" i="2" l="1"/>
  <c r="T14"/>
  <c r="V26"/>
  <c r="U16"/>
  <c r="V16"/>
  <c r="T13"/>
  <c r="T21"/>
  <c r="U21" s="1"/>
  <c r="T10"/>
  <c r="T8"/>
  <c r="V21"/>
  <c r="U20"/>
  <c r="V20"/>
  <c r="T19"/>
  <c r="U19" s="1"/>
  <c r="V19"/>
  <c r="T18"/>
  <c r="V18"/>
  <c r="U18"/>
  <c r="V15"/>
  <c r="U15"/>
  <c r="U14"/>
  <c r="V14"/>
  <c r="U13"/>
  <c r="V13"/>
  <c r="V30"/>
  <c r="U30"/>
  <c r="U29"/>
  <c r="V29"/>
  <c r="V28"/>
  <c r="U28"/>
  <c r="V25"/>
  <c r="U25"/>
  <c r="V24"/>
  <c r="U24"/>
  <c r="V23"/>
  <c r="U23"/>
  <c r="V11"/>
  <c r="U11"/>
  <c r="V10"/>
  <c r="U10"/>
  <c r="V9"/>
  <c r="U9"/>
  <c r="V8"/>
  <c r="U8"/>
  <c r="W12" l="1"/>
  <c r="W7"/>
  <c r="W17"/>
  <c r="W27"/>
  <c r="W22"/>
  <c r="X22" l="1"/>
  <c r="X27"/>
  <c r="X12"/>
  <c r="X7"/>
  <c r="X17"/>
</calcChain>
</file>

<file path=xl/sharedStrings.xml><?xml version="1.0" encoding="utf-8"?>
<sst xmlns="http://schemas.openxmlformats.org/spreadsheetml/2006/main" count="50" uniqueCount="46">
  <si>
    <t xml:space="preserve">1. kolo ligy mladších žáků - sk. C </t>
  </si>
  <si>
    <t>Termín: 25. 03. 2017</t>
  </si>
  <si>
    <t xml:space="preserve">    Český svaz vzpírání</t>
  </si>
  <si>
    <t>Místo konání: Holešov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</si>
  <si>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</si>
  <si>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</si>
  <si>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</si>
  <si>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</si>
  <si>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</si>
  <si>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</si>
  <si>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</si>
  <si>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</si>
  <si>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</si>
  <si>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</si>
  <si>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hm.</t>
  </si>
  <si>
    <t>nar.</t>
  </si>
  <si>
    <t>I.</t>
  </si>
  <si>
    <t>II.</t>
  </si>
  <si>
    <t>III.</t>
  </si>
  <si>
    <t>Zap.</t>
  </si>
  <si>
    <t>body</t>
  </si>
  <si>
    <t>TJ Holešov</t>
  </si>
  <si>
    <t>TJ SOKOL JS Zlín 5 "A"</t>
  </si>
  <si>
    <t>TJ SOKOL JS Zlín 5 "B"</t>
  </si>
  <si>
    <t>MIMO SOUTĚŽ</t>
  </si>
  <si>
    <t>Vrchní rozhodčí: Jar. Janeba</t>
  </si>
  <si>
    <t>Rozhodčí: J. Kaláčová., I. Tomalová, J. Votánek, L. Hofbauer, P. Jančík.</t>
  </si>
  <si>
    <t>TJ SOUZ BOSKOVICE  "A"</t>
  </si>
  <si>
    <t>Blaha Roman</t>
  </si>
  <si>
    <t>Šafařík Michal</t>
  </si>
  <si>
    <t>Staněk David</t>
  </si>
  <si>
    <t>Zapalač Ondřej</t>
  </si>
  <si>
    <t>Píšek Jakub</t>
  </si>
  <si>
    <t>Sára Matouš</t>
  </si>
  <si>
    <t>Janek Lukáš</t>
  </si>
  <si>
    <t>Janek Ondřej</t>
  </si>
  <si>
    <t>Navrátil Vojtěch</t>
  </si>
  <si>
    <t>Livora Tadeáš</t>
  </si>
  <si>
    <t>Flachs Rudolf</t>
  </si>
  <si>
    <t>Nový Hrozenkov</t>
  </si>
  <si>
    <t>Skopal Tadeáš</t>
  </si>
  <si>
    <t>Pisařík Michal</t>
  </si>
  <si>
    <t>Šemnický Václav</t>
  </si>
  <si>
    <t>Coufal Jindřich</t>
  </si>
  <si>
    <t>Kolář David</t>
  </si>
  <si>
    <t>Pace Daniel Roberto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</si>
</sst>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6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64"/>
      </right>
      <top/>
      <bottom style="hair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thick">
        <color indexed="8"/>
      </bottom>
      <diagonal/>
    </border>
    <border>
      <left/>
      <right style="medium">
        <color indexed="64"/>
      </right>
      <top style="hair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319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0" xfId="1"/>
    <xf numFmtId="164" fontId="1" fillId="0" borderId="0" xfId="1" applyNumberFormat="1"/>
    <xf numFmtId="0" fontId="3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Continuous"/>
    </xf>
    <xf numFmtId="0" fontId="3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165" fontId="5" fillId="2" borderId="23" xfId="1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2" fontId="7" fillId="0" borderId="24" xfId="1" applyNumberFormat="1" applyFont="1" applyBorder="1" applyAlignment="1">
      <alignment horizontal="right"/>
    </xf>
    <xf numFmtId="0" fontId="7" fillId="0" borderId="25" xfId="1" applyFont="1" applyBorder="1" applyAlignment="1">
      <alignment horizontal="left"/>
    </xf>
    <xf numFmtId="0" fontId="7" fillId="0" borderId="26" xfId="1" applyFont="1" applyBorder="1" applyAlignment="1">
      <alignment horizontal="center"/>
    </xf>
    <xf numFmtId="1" fontId="4" fillId="0" borderId="28" xfId="1" applyNumberFormat="1" applyFont="1" applyBorder="1" applyAlignment="1">
      <alignment horizontal="center"/>
    </xf>
    <xf numFmtId="1" fontId="7" fillId="0" borderId="28" xfId="1" applyNumberFormat="1" applyFont="1" applyBorder="1" applyAlignment="1">
      <alignment horizontal="center"/>
    </xf>
    <xf numFmtId="1" fontId="4" fillId="0" borderId="26" xfId="1" applyNumberFormat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165" fontId="7" fillId="0" borderId="30" xfId="1" applyNumberFormat="1" applyFont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2" fontId="7" fillId="0" borderId="33" xfId="1" applyNumberFormat="1" applyFont="1" applyBorder="1" applyAlignment="1">
      <alignment horizontal="right"/>
    </xf>
    <xf numFmtId="0" fontId="7" fillId="0" borderId="34" xfId="1" applyFont="1" applyBorder="1" applyAlignment="1">
      <alignment horizontal="center"/>
    </xf>
    <xf numFmtId="1" fontId="7" fillId="0" borderId="36" xfId="1" applyNumberFormat="1" applyFont="1" applyBorder="1" applyAlignment="1">
      <alignment horizontal="center"/>
    </xf>
    <xf numFmtId="1" fontId="4" fillId="0" borderId="37" xfId="1" applyNumberFormat="1" applyFont="1" applyBorder="1" applyAlignment="1">
      <alignment horizontal="center"/>
    </xf>
    <xf numFmtId="1" fontId="4" fillId="0" borderId="34" xfId="1" applyNumberFormat="1" applyFont="1" applyBorder="1" applyAlignment="1">
      <alignment horizontal="center"/>
    </xf>
    <xf numFmtId="1" fontId="4" fillId="0" borderId="38" xfId="1" applyNumberFormat="1" applyFont="1" applyBorder="1" applyAlignment="1">
      <alignment horizontal="center"/>
    </xf>
    <xf numFmtId="165" fontId="7" fillId="0" borderId="39" xfId="1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7" fillId="0" borderId="36" xfId="1" applyFont="1" applyBorder="1" applyAlignment="1">
      <alignment horizontal="left"/>
    </xf>
    <xf numFmtId="2" fontId="7" fillId="0" borderId="41" xfId="1" applyNumberFormat="1" applyFont="1" applyBorder="1" applyAlignment="1">
      <alignment horizontal="right"/>
    </xf>
    <xf numFmtId="0" fontId="7" fillId="0" borderId="42" xfId="1" applyFont="1" applyBorder="1" applyAlignment="1">
      <alignment horizontal="left"/>
    </xf>
    <xf numFmtId="0" fontId="7" fillId="0" borderId="43" xfId="1" applyFont="1" applyBorder="1" applyAlignment="1">
      <alignment horizontal="center"/>
    </xf>
    <xf numFmtId="1" fontId="7" fillId="0" borderId="44" xfId="1" applyNumberFormat="1" applyFont="1" applyBorder="1" applyAlignment="1">
      <alignment horizontal="center"/>
    </xf>
    <xf numFmtId="0" fontId="8" fillId="0" borderId="42" xfId="1" applyFont="1" applyBorder="1" applyAlignment="1">
      <alignment horizontal="center"/>
    </xf>
    <xf numFmtId="0" fontId="8" fillId="0" borderId="44" xfId="1" applyFont="1" applyBorder="1" applyAlignment="1">
      <alignment horizontal="center"/>
    </xf>
    <xf numFmtId="1" fontId="4" fillId="0" borderId="45" xfId="1" applyNumberFormat="1" applyFont="1" applyBorder="1" applyAlignment="1">
      <alignment horizontal="center"/>
    </xf>
    <xf numFmtId="1" fontId="7" fillId="0" borderId="41" xfId="1" applyNumberFormat="1" applyFont="1" applyBorder="1" applyAlignment="1">
      <alignment horizontal="center"/>
    </xf>
    <xf numFmtId="1" fontId="7" fillId="0" borderId="42" xfId="1" applyNumberFormat="1" applyFont="1" applyBorder="1" applyAlignment="1">
      <alignment horizontal="center"/>
    </xf>
    <xf numFmtId="1" fontId="7" fillId="0" borderId="44" xfId="1" quotePrefix="1" applyNumberFormat="1" applyFont="1" applyBorder="1" applyAlignment="1">
      <alignment horizontal="center"/>
    </xf>
    <xf numFmtId="1" fontId="4" fillId="0" borderId="19" xfId="1" applyNumberFormat="1" applyFont="1" applyBorder="1" applyAlignment="1">
      <alignment horizontal="center"/>
    </xf>
    <xf numFmtId="165" fontId="7" fillId="0" borderId="46" xfId="1" applyNumberFormat="1" applyFont="1" applyBorder="1" applyAlignment="1">
      <alignment horizontal="right"/>
    </xf>
    <xf numFmtId="0" fontId="6" fillId="0" borderId="41" xfId="0" applyFont="1" applyBorder="1" applyAlignment="1">
      <alignment horizontal="center" vertical="center"/>
    </xf>
    <xf numFmtId="166" fontId="7" fillId="0" borderId="27" xfId="1" applyNumberFormat="1" applyFont="1" applyBorder="1" applyAlignment="1">
      <alignment horizontal="center"/>
    </xf>
    <xf numFmtId="1" fontId="7" fillId="0" borderId="40" xfId="1" applyNumberFormat="1" applyFont="1" applyBorder="1" applyAlignment="1">
      <alignment horizontal="center"/>
    </xf>
    <xf numFmtId="1" fontId="7" fillId="0" borderId="25" xfId="1" applyNumberFormat="1" applyFont="1" applyBorder="1" applyAlignment="1">
      <alignment horizontal="center"/>
    </xf>
    <xf numFmtId="166" fontId="1" fillId="0" borderId="25" xfId="1" applyNumberFormat="1" applyBorder="1" applyAlignment="1">
      <alignment horizontal="center"/>
    </xf>
    <xf numFmtId="0" fontId="1" fillId="0" borderId="42" xfId="1" applyFont="1" applyBorder="1" applyAlignment="1">
      <alignment horizontal="center"/>
    </xf>
    <xf numFmtId="165" fontId="5" fillId="0" borderId="8" xfId="1" applyNumberFormat="1" applyFont="1" applyFill="1" applyBorder="1" applyAlignment="1">
      <alignment horizontal="right" vertical="center"/>
    </xf>
    <xf numFmtId="0" fontId="7" fillId="0" borderId="54" xfId="1" applyFont="1" applyBorder="1" applyAlignment="1">
      <alignment horizontal="center"/>
    </xf>
    <xf numFmtId="1" fontId="7" fillId="0" borderId="27" xfId="1" applyNumberFormat="1" applyFont="1" applyBorder="1" applyAlignment="1">
      <alignment horizontal="center"/>
    </xf>
    <xf numFmtId="166" fontId="7" fillId="0" borderId="40" xfId="1" applyNumberFormat="1" applyFont="1" applyBorder="1" applyAlignment="1">
      <alignment horizontal="center"/>
    </xf>
    <xf numFmtId="1" fontId="7" fillId="0" borderId="24" xfId="1" applyNumberFormat="1" applyFont="1" applyBorder="1" applyAlignment="1">
      <alignment horizontal="center"/>
    </xf>
    <xf numFmtId="1" fontId="7" fillId="0" borderId="55" xfId="1" applyNumberFormat="1" applyFont="1" applyBorder="1" applyAlignment="1">
      <alignment horizontal="center"/>
    </xf>
    <xf numFmtId="1" fontId="7" fillId="0" borderId="37" xfId="1" applyNumberFormat="1" applyFont="1" applyBorder="1" applyAlignment="1">
      <alignment horizontal="center"/>
    </xf>
    <xf numFmtId="1" fontId="4" fillId="0" borderId="56" xfId="1" applyNumberFormat="1" applyFont="1" applyBorder="1" applyAlignment="1">
      <alignment horizontal="center"/>
    </xf>
    <xf numFmtId="165" fontId="7" fillId="0" borderId="57" xfId="1" applyNumberFormat="1" applyFont="1" applyBorder="1" applyAlignment="1">
      <alignment horizontal="right"/>
    </xf>
    <xf numFmtId="1" fontId="7" fillId="0" borderId="35" xfId="1" applyNumberFormat="1" applyFont="1" applyBorder="1" applyAlignment="1">
      <alignment horizontal="center"/>
    </xf>
    <xf numFmtId="1" fontId="7" fillId="0" borderId="33" xfId="1" applyNumberFormat="1" applyFont="1" applyBorder="1" applyAlignment="1">
      <alignment horizontal="center"/>
    </xf>
    <xf numFmtId="1" fontId="7" fillId="3" borderId="36" xfId="1" applyNumberFormat="1" applyFont="1" applyFill="1" applyBorder="1" applyAlignment="1">
      <alignment horizontal="center"/>
    </xf>
    <xf numFmtId="0" fontId="1" fillId="0" borderId="44" xfId="1" applyFont="1" applyBorder="1" applyAlignment="1">
      <alignment horizontal="center"/>
    </xf>
    <xf numFmtId="165" fontId="5" fillId="0" borderId="23" xfId="1" applyNumberFormat="1" applyFont="1" applyFill="1" applyBorder="1" applyAlignment="1">
      <alignment horizontal="right" vertical="center"/>
    </xf>
    <xf numFmtId="0" fontId="3" fillId="0" borderId="0" xfId="1" applyFont="1" applyAlignment="1"/>
    <xf numFmtId="2" fontId="7" fillId="3" borderId="33" xfId="1" applyNumberFormat="1" applyFont="1" applyFill="1" applyBorder="1" applyAlignment="1">
      <alignment horizontal="right"/>
    </xf>
    <xf numFmtId="0" fontId="7" fillId="3" borderId="25" xfId="1" applyFont="1" applyFill="1" applyBorder="1" applyAlignment="1">
      <alignment horizontal="left"/>
    </xf>
    <xf numFmtId="0" fontId="7" fillId="3" borderId="48" xfId="1" applyFont="1" applyFill="1" applyBorder="1" applyAlignment="1">
      <alignment horizontal="center"/>
    </xf>
    <xf numFmtId="1" fontId="7" fillId="3" borderId="27" xfId="1" applyNumberFormat="1" applyFont="1" applyFill="1" applyBorder="1" applyAlignment="1">
      <alignment horizontal="center"/>
    </xf>
    <xf numFmtId="1" fontId="7" fillId="3" borderId="25" xfId="1" applyNumberFormat="1" applyFont="1" applyFill="1" applyBorder="1" applyAlignment="1">
      <alignment horizontal="center"/>
    </xf>
    <xf numFmtId="166" fontId="7" fillId="3" borderId="27" xfId="1" applyNumberFormat="1" applyFont="1" applyFill="1" applyBorder="1" applyAlignment="1">
      <alignment horizontal="center"/>
    </xf>
    <xf numFmtId="2" fontId="7" fillId="3" borderId="24" xfId="0" applyNumberFormat="1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7" fillId="3" borderId="50" xfId="0" applyFont="1" applyFill="1" applyBorder="1" applyAlignment="1">
      <alignment horizontal="center"/>
    </xf>
    <xf numFmtId="1" fontId="7" fillId="3" borderId="51" xfId="1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0" fontId="1" fillId="3" borderId="52" xfId="0" applyFont="1" applyFill="1" applyBorder="1" applyAlignment="1">
      <alignment horizontal="left"/>
    </xf>
    <xf numFmtId="1" fontId="7" fillId="3" borderId="40" xfId="1" applyNumberFormat="1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1" fontId="7" fillId="3" borderId="44" xfId="1" applyNumberFormat="1" applyFont="1" applyFill="1" applyBorder="1" applyAlignment="1">
      <alignment horizontal="center"/>
    </xf>
    <xf numFmtId="0" fontId="1" fillId="3" borderId="42" xfId="1" applyFont="1" applyFill="1" applyBorder="1" applyAlignment="1">
      <alignment horizontal="center"/>
    </xf>
    <xf numFmtId="1" fontId="1" fillId="3" borderId="44" xfId="1" applyNumberFormat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0" fontId="7" fillId="3" borderId="34" xfId="1" applyFont="1" applyFill="1" applyBorder="1" applyAlignment="1">
      <alignment horizontal="center"/>
    </xf>
    <xf numFmtId="1" fontId="7" fillId="3" borderId="35" xfId="1" applyNumberFormat="1" applyFont="1" applyFill="1" applyBorder="1" applyAlignment="1">
      <alignment horizontal="center"/>
    </xf>
    <xf numFmtId="1" fontId="7" fillId="3" borderId="24" xfId="1" applyNumberFormat="1" applyFont="1" applyFill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1" fontId="7" fillId="3" borderId="33" xfId="1" applyNumberFormat="1" applyFont="1" applyFill="1" applyBorder="1" applyAlignment="1">
      <alignment horizontal="center"/>
    </xf>
    <xf numFmtId="166" fontId="1" fillId="3" borderId="25" xfId="1" applyNumberFormat="1" applyFill="1" applyBorder="1" applyAlignment="1">
      <alignment horizontal="center"/>
    </xf>
    <xf numFmtId="1" fontId="7" fillId="3" borderId="41" xfId="1" applyNumberFormat="1" applyFont="1" applyFill="1" applyBorder="1" applyAlignment="1">
      <alignment horizontal="center"/>
    </xf>
    <xf numFmtId="1" fontId="7" fillId="3" borderId="42" xfId="1" applyNumberFormat="1" applyFont="1" applyFill="1" applyBorder="1" applyAlignment="1">
      <alignment horizontal="center"/>
    </xf>
    <xf numFmtId="1" fontId="7" fillId="3" borderId="44" xfId="1" quotePrefix="1" applyNumberFormat="1" applyFont="1" applyFill="1" applyBorder="1" applyAlignment="1">
      <alignment horizontal="center"/>
    </xf>
    <xf numFmtId="2" fontId="7" fillId="3" borderId="24" xfId="1" applyNumberFormat="1" applyFont="1" applyFill="1" applyBorder="1" applyAlignment="1">
      <alignment horizontal="right"/>
    </xf>
    <xf numFmtId="0" fontId="7" fillId="3" borderId="36" xfId="1" applyFont="1" applyFill="1" applyBorder="1" applyAlignment="1">
      <alignment horizontal="left"/>
    </xf>
    <xf numFmtId="2" fontId="7" fillId="3" borderId="41" xfId="1" applyNumberFormat="1" applyFont="1" applyFill="1" applyBorder="1" applyAlignment="1">
      <alignment horizontal="right"/>
    </xf>
    <xf numFmtId="0" fontId="7" fillId="3" borderId="42" xfId="1" applyFont="1" applyFill="1" applyBorder="1" applyAlignment="1">
      <alignment horizontal="left"/>
    </xf>
    <xf numFmtId="0" fontId="7" fillId="3" borderId="43" xfId="1" applyFont="1" applyFill="1" applyBorder="1" applyAlignment="1">
      <alignment horizontal="center"/>
    </xf>
    <xf numFmtId="0" fontId="8" fillId="3" borderId="42" xfId="1" applyFont="1" applyFill="1" applyBorder="1" applyAlignment="1">
      <alignment horizontal="center"/>
    </xf>
    <xf numFmtId="0" fontId="8" fillId="3" borderId="44" xfId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right" vertical="center"/>
    </xf>
    <xf numFmtId="166" fontId="1" fillId="0" borderId="65" xfId="0" applyNumberFormat="1" applyFont="1" applyBorder="1" applyAlignment="1">
      <alignment horizontal="center" vertical="center"/>
    </xf>
    <xf numFmtId="166" fontId="1" fillId="0" borderId="49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66" fontId="1" fillId="0" borderId="67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166" fontId="1" fillId="0" borderId="70" xfId="0" applyNumberFormat="1" applyFont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165" fontId="5" fillId="3" borderId="23" xfId="0" applyNumberFormat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6" fontId="7" fillId="3" borderId="24" xfId="0" applyNumberFormat="1" applyFont="1" applyFill="1" applyBorder="1" applyAlignment="1">
      <alignment horizontal="center" vertical="center"/>
    </xf>
    <xf numFmtId="166" fontId="7" fillId="3" borderId="25" xfId="0" applyNumberFormat="1" applyFont="1" applyFill="1" applyBorder="1" applyAlignment="1">
      <alignment horizontal="center" vertical="center"/>
    </xf>
    <xf numFmtId="166" fontId="7" fillId="3" borderId="27" xfId="0" applyNumberFormat="1" applyFont="1" applyFill="1" applyBorder="1" applyAlignment="1">
      <alignment horizontal="center" vertical="center"/>
    </xf>
    <xf numFmtId="166" fontId="4" fillId="0" borderId="26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65" fontId="7" fillId="0" borderId="68" xfId="0" applyNumberFormat="1" applyFont="1" applyBorder="1" applyAlignment="1">
      <alignment horizontal="right" vertical="center"/>
    </xf>
    <xf numFmtId="165" fontId="4" fillId="0" borderId="6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2" fontId="7" fillId="0" borderId="33" xfId="0" applyNumberFormat="1" applyFont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6" fontId="7" fillId="3" borderId="33" xfId="0" applyNumberFormat="1" applyFont="1" applyFill="1" applyBorder="1" applyAlignment="1">
      <alignment horizontal="center" vertical="center"/>
    </xf>
    <xf numFmtId="166" fontId="7" fillId="3" borderId="36" xfId="0" applyNumberFormat="1" applyFont="1" applyFill="1" applyBorder="1" applyAlignment="1">
      <alignment horizontal="center" vertical="center"/>
    </xf>
    <xf numFmtId="166" fontId="7" fillId="3" borderId="40" xfId="0" applyNumberFormat="1" applyFont="1" applyFill="1" applyBorder="1" applyAlignment="1">
      <alignment horizontal="center" vertical="center"/>
    </xf>
    <xf numFmtId="166" fontId="4" fillId="0" borderId="34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65" fontId="4" fillId="0" borderId="72" xfId="0" applyNumberFormat="1" applyFont="1" applyBorder="1" applyAlignment="1">
      <alignment horizontal="right" vertical="center"/>
    </xf>
    <xf numFmtId="166" fontId="1" fillId="3" borderId="36" xfId="0" applyNumberFormat="1" applyFont="1" applyFill="1" applyBorder="1" applyAlignment="1">
      <alignment horizontal="center" vertical="center"/>
    </xf>
    <xf numFmtId="166" fontId="1" fillId="3" borderId="40" xfId="0" applyNumberFormat="1" applyFont="1" applyFill="1" applyBorder="1" applyAlignment="1">
      <alignment horizontal="center" vertical="center"/>
    </xf>
    <xf numFmtId="2" fontId="7" fillId="0" borderId="73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166" fontId="7" fillId="0" borderId="73" xfId="0" applyNumberFormat="1" applyFont="1" applyBorder="1" applyAlignment="1">
      <alignment horizontal="center" vertical="center"/>
    </xf>
    <xf numFmtId="166" fontId="7" fillId="0" borderId="80" xfId="0" applyNumberFormat="1" applyFont="1" applyBorder="1" applyAlignment="1">
      <alignment horizontal="center" vertical="center"/>
    </xf>
    <xf numFmtId="166" fontId="7" fillId="0" borderId="82" xfId="0" applyNumberFormat="1" applyFont="1" applyBorder="1" applyAlignment="1">
      <alignment horizontal="center" vertical="center"/>
    </xf>
    <xf numFmtId="166" fontId="4" fillId="0" borderId="81" xfId="0" applyNumberFormat="1" applyFont="1" applyBorder="1" applyAlignment="1">
      <alignment horizontal="center" vertical="center"/>
    </xf>
    <xf numFmtId="1" fontId="4" fillId="0" borderId="81" xfId="0" applyNumberFormat="1" applyFont="1" applyBorder="1" applyAlignment="1">
      <alignment horizontal="center" vertical="center"/>
    </xf>
    <xf numFmtId="1" fontId="4" fillId="0" borderId="83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66" fontId="7" fillId="3" borderId="40" xfId="0" quotePrefix="1" applyNumberFormat="1" applyFont="1" applyFill="1" applyBorder="1" applyAlignment="1">
      <alignment horizontal="center" vertical="center"/>
    </xf>
    <xf numFmtId="2" fontId="7" fillId="0" borderId="86" xfId="0" applyNumberFormat="1" applyFont="1" applyBorder="1" applyAlignment="1">
      <alignment horizontal="center" vertical="center"/>
    </xf>
    <xf numFmtId="0" fontId="7" fillId="0" borderId="87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166" fontId="7" fillId="3" borderId="86" xfId="0" applyNumberFormat="1" applyFont="1" applyFill="1" applyBorder="1" applyAlignment="1">
      <alignment horizontal="center" vertical="center"/>
    </xf>
    <xf numFmtId="166" fontId="7" fillId="3" borderId="92" xfId="0" applyNumberFormat="1" applyFont="1" applyFill="1" applyBorder="1" applyAlignment="1">
      <alignment horizontal="center" vertical="center"/>
    </xf>
    <xf numFmtId="166" fontId="7" fillId="3" borderId="94" xfId="0" applyNumberFormat="1" applyFont="1" applyFill="1" applyBorder="1" applyAlignment="1">
      <alignment horizontal="center" vertical="center"/>
    </xf>
    <xf numFmtId="166" fontId="4" fillId="0" borderId="93" xfId="0" applyNumberFormat="1" applyFont="1" applyBorder="1" applyAlignment="1">
      <alignment horizontal="center" vertical="center"/>
    </xf>
    <xf numFmtId="166" fontId="7" fillId="3" borderId="94" xfId="0" quotePrefix="1" applyNumberFormat="1" applyFont="1" applyFill="1" applyBorder="1" applyAlignment="1">
      <alignment horizontal="center" vertical="center"/>
    </xf>
    <xf numFmtId="1" fontId="4" fillId="0" borderId="93" xfId="0" applyNumberFormat="1" applyFont="1" applyBorder="1" applyAlignment="1">
      <alignment horizontal="center" vertical="center"/>
    </xf>
    <xf numFmtId="1" fontId="4" fillId="0" borderId="95" xfId="0" applyNumberFormat="1" applyFont="1" applyBorder="1" applyAlignment="1">
      <alignment horizontal="center" vertical="center"/>
    </xf>
    <xf numFmtId="165" fontId="7" fillId="0" borderId="96" xfId="0" applyNumberFormat="1" applyFont="1" applyBorder="1" applyAlignment="1">
      <alignment horizontal="right" vertical="center"/>
    </xf>
    <xf numFmtId="0" fontId="7" fillId="0" borderId="25" xfId="1" applyFont="1" applyBorder="1" applyAlignment="1">
      <alignment horizontal="left" vertical="center"/>
    </xf>
    <xf numFmtId="0" fontId="7" fillId="0" borderId="34" xfId="1" applyFont="1" applyBorder="1" applyAlignment="1">
      <alignment horizontal="center" vertical="center"/>
    </xf>
    <xf numFmtId="166" fontId="7" fillId="0" borderId="86" xfId="0" applyNumberFormat="1" applyFont="1" applyBorder="1" applyAlignment="1">
      <alignment horizontal="center" vertical="center"/>
    </xf>
    <xf numFmtId="166" fontId="7" fillId="0" borderId="92" xfId="0" applyNumberFormat="1" applyFont="1" applyBorder="1" applyAlignment="1">
      <alignment horizontal="center" vertical="center"/>
    </xf>
    <xf numFmtId="166" fontId="7" fillId="0" borderId="94" xfId="0" applyNumberFormat="1" applyFont="1" applyBorder="1" applyAlignment="1">
      <alignment horizontal="center" vertical="center"/>
    </xf>
    <xf numFmtId="166" fontId="1" fillId="3" borderId="40" xfId="0" quotePrefix="1" applyNumberFormat="1" applyFont="1" applyFill="1" applyBorder="1" applyAlignment="1">
      <alignment horizontal="center" vertical="center"/>
    </xf>
    <xf numFmtId="166" fontId="7" fillId="0" borderId="82" xfId="0" quotePrefix="1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3" borderId="112" xfId="0" applyNumberFormat="1" applyFont="1" applyFill="1" applyBorder="1" applyAlignment="1">
      <alignment horizontal="center" vertical="center"/>
    </xf>
    <xf numFmtId="1" fontId="7" fillId="3" borderId="35" xfId="1" applyNumberFormat="1" applyFont="1" applyFill="1" applyBorder="1" applyAlignment="1">
      <alignment horizontal="center" vertical="center"/>
    </xf>
    <xf numFmtId="1" fontId="7" fillId="3" borderId="36" xfId="1" applyNumberFormat="1" applyFont="1" applyFill="1" applyBorder="1" applyAlignment="1">
      <alignment horizontal="center" vertical="center"/>
    </xf>
    <xf numFmtId="2" fontId="7" fillId="3" borderId="33" xfId="0" applyNumberFormat="1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center" vertical="center"/>
    </xf>
    <xf numFmtId="1" fontId="7" fillId="3" borderId="40" xfId="1" applyNumberFormat="1" applyFont="1" applyFill="1" applyBorder="1" applyAlignment="1">
      <alignment horizontal="center" vertical="center"/>
    </xf>
    <xf numFmtId="1" fontId="7" fillId="3" borderId="33" xfId="1" applyNumberFormat="1" applyFont="1" applyFill="1" applyBorder="1" applyAlignment="1">
      <alignment horizontal="center" vertical="center"/>
    </xf>
    <xf numFmtId="1" fontId="7" fillId="3" borderId="25" xfId="1" applyNumberFormat="1" applyFont="1" applyFill="1" applyBorder="1" applyAlignment="1">
      <alignment horizontal="center" vertical="center"/>
    </xf>
    <xf numFmtId="166" fontId="1" fillId="3" borderId="25" xfId="1" applyNumberFormat="1" applyFill="1" applyBorder="1" applyAlignment="1">
      <alignment horizontal="center" vertical="center"/>
    </xf>
    <xf numFmtId="0" fontId="7" fillId="3" borderId="100" xfId="0" applyFont="1" applyFill="1" applyBorder="1" applyAlignment="1">
      <alignment horizontal="center" vertical="center"/>
    </xf>
    <xf numFmtId="0" fontId="1" fillId="3" borderId="77" xfId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" fontId="7" fillId="3" borderId="16" xfId="1" applyNumberFormat="1" applyFont="1" applyFill="1" applyBorder="1" applyAlignment="1">
      <alignment horizontal="center" vertical="center"/>
    </xf>
    <xf numFmtId="1" fontId="7" fillId="3" borderId="77" xfId="1" applyNumberFormat="1" applyFont="1" applyFill="1" applyBorder="1" applyAlignment="1">
      <alignment horizontal="center" vertical="center"/>
    </xf>
    <xf numFmtId="1" fontId="7" fillId="3" borderId="0" xfId="1" quotePrefix="1" applyNumberFormat="1" applyFont="1" applyFill="1" applyBorder="1" applyAlignment="1">
      <alignment horizontal="center" vertical="center"/>
    </xf>
    <xf numFmtId="165" fontId="4" fillId="0" borderId="108" xfId="0" applyNumberFormat="1" applyFont="1" applyBorder="1" applyAlignment="1">
      <alignment horizontal="right" vertical="center"/>
    </xf>
    <xf numFmtId="2" fontId="7" fillId="3" borderId="41" xfId="0" applyNumberFormat="1" applyFont="1" applyFill="1" applyBorder="1" applyAlignment="1">
      <alignment horizontal="center" vertical="center"/>
    </xf>
    <xf numFmtId="0" fontId="1" fillId="3" borderId="99" xfId="0" applyFont="1" applyFill="1" applyBorder="1" applyAlignment="1">
      <alignment horizontal="left" vertical="center"/>
    </xf>
    <xf numFmtId="0" fontId="7" fillId="3" borderId="101" xfId="0" applyFont="1" applyFill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7" fillId="3" borderId="111" xfId="1" applyNumberFormat="1" applyFont="1" applyFill="1" applyBorder="1" applyAlignment="1">
      <alignment horizontal="center" vertical="center"/>
    </xf>
    <xf numFmtId="0" fontId="7" fillId="3" borderId="92" xfId="1" applyNumberFormat="1" applyFont="1" applyFill="1" applyBorder="1" applyAlignment="1">
      <alignment horizontal="center" vertical="center"/>
    </xf>
    <xf numFmtId="166" fontId="4" fillId="0" borderId="102" xfId="0" applyNumberFormat="1" applyFont="1" applyBorder="1" applyAlignment="1">
      <alignment horizontal="center" vertical="center"/>
    </xf>
    <xf numFmtId="1" fontId="7" fillId="3" borderId="109" xfId="1" applyNumberFormat="1" applyFont="1" applyFill="1" applyBorder="1" applyAlignment="1">
      <alignment horizontal="center" vertical="center"/>
    </xf>
    <xf numFmtId="1" fontId="7" fillId="3" borderId="110" xfId="1" applyNumberFormat="1" applyFont="1" applyFill="1" applyBorder="1" applyAlignment="1">
      <alignment horizontal="center" vertical="center"/>
    </xf>
    <xf numFmtId="1" fontId="4" fillId="0" borderId="102" xfId="0" applyNumberFormat="1" applyFont="1" applyBorder="1" applyAlignment="1">
      <alignment horizontal="center" vertical="center"/>
    </xf>
    <xf numFmtId="1" fontId="4" fillId="0" borderId="103" xfId="0" applyNumberFormat="1" applyFont="1" applyBorder="1" applyAlignment="1">
      <alignment horizontal="center" vertical="center"/>
    </xf>
    <xf numFmtId="165" fontId="4" fillId="0" borderId="95" xfId="0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166" fontId="4" fillId="0" borderId="82" xfId="0" applyNumberFormat="1" applyFont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7" fillId="0" borderId="114" xfId="0" applyNumberFormat="1" applyFont="1" applyBorder="1" applyAlignment="1">
      <alignment horizontal="right" vertical="center"/>
    </xf>
    <xf numFmtId="0" fontId="3" fillId="0" borderId="0" xfId="1" applyFont="1" applyAlignment="1">
      <alignment horizontal="left"/>
    </xf>
    <xf numFmtId="165" fontId="5" fillId="0" borderId="113" xfId="1" applyNumberFormat="1" applyFont="1" applyFill="1" applyBorder="1" applyAlignment="1">
      <alignment horizontal="center" vertical="center"/>
    </xf>
    <xf numFmtId="165" fontId="5" fillId="0" borderId="31" xfId="1" applyNumberFormat="1" applyFont="1" applyFill="1" applyBorder="1" applyAlignment="1">
      <alignment horizontal="center" vertical="center"/>
    </xf>
    <xf numFmtId="165" fontId="5" fillId="0" borderId="47" xfId="1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165" fontId="5" fillId="0" borderId="58" xfId="1" applyNumberFormat="1" applyFont="1" applyFill="1" applyBorder="1" applyAlignment="1">
      <alignment horizontal="center" vertical="center"/>
    </xf>
    <xf numFmtId="0" fontId="5" fillId="2" borderId="20" xfId="1" applyNumberFormat="1" applyFont="1" applyFill="1" applyBorder="1" applyAlignment="1">
      <alignment horizontal="center" vertical="center"/>
    </xf>
    <xf numFmtId="0" fontId="5" fillId="2" borderId="21" xfId="1" applyNumberFormat="1" applyFont="1" applyFill="1" applyBorder="1" applyAlignment="1">
      <alignment horizontal="center" vertical="center"/>
    </xf>
    <xf numFmtId="0" fontId="5" fillId="2" borderId="2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64" fontId="1" fillId="0" borderId="8" xfId="1" applyNumberFormat="1" applyBorder="1" applyAlignment="1">
      <alignment horizontal="center"/>
    </xf>
    <xf numFmtId="164" fontId="1" fillId="0" borderId="19" xfId="1" applyNumberFormat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9" fillId="2" borderId="20" xfId="0" applyNumberFormat="1" applyFont="1" applyFill="1" applyBorder="1" applyAlignment="1">
      <alignment horizontal="center" vertical="center"/>
    </xf>
    <xf numFmtId="0" fontId="9" fillId="2" borderId="21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6" fontId="7" fillId="0" borderId="115" xfId="0" applyNumberFormat="1" applyFont="1" applyBorder="1" applyAlignment="1">
      <alignment horizontal="center" vertical="center"/>
    </xf>
    <xf numFmtId="166" fontId="7" fillId="0" borderId="42" xfId="0" applyNumberFormat="1" applyFont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2" fontId="7" fillId="4" borderId="33" xfId="0" applyNumberFormat="1" applyFont="1" applyFill="1" applyBorder="1" applyAlignment="1">
      <alignment horizontal="center" vertical="center"/>
    </xf>
    <xf numFmtId="166" fontId="7" fillId="5" borderId="27" xfId="0" applyNumberFormat="1" applyFont="1" applyFill="1" applyBorder="1" applyAlignment="1">
      <alignment horizontal="center" vertical="center"/>
    </xf>
    <xf numFmtId="166" fontId="7" fillId="5" borderId="40" xfId="0" applyNumberFormat="1" applyFont="1" applyFill="1" applyBorder="1" applyAlignment="1">
      <alignment horizontal="center" vertical="center"/>
    </xf>
    <xf numFmtId="166" fontId="1" fillId="5" borderId="40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2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N2" sqref="N2"/>
    </sheetView>
  </sheetViews>
  <sheetFormatPr defaultRowHeight="14.4"/>
  <cols>
    <col min="1" max="1" width="5.6640625" customWidth="1"/>
    <col min="2" max="2" width="15.44140625" customWidth="1"/>
    <col min="14" max="14" width="10.6640625" customWidth="1"/>
    <col min="15" max="15" width="0" hidden="1" customWidth="1"/>
  </cols>
  <sheetData>
    <row r="1" spans="1:15" ht="28.2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1"/>
    </row>
    <row r="2" spans="1:15" ht="28.2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"/>
      <c r="O2" s="1"/>
    </row>
    <row r="3" spans="1:15">
      <c r="A3" s="269"/>
      <c r="B3" s="269"/>
      <c r="C3" s="284"/>
      <c r="D3" s="284"/>
      <c r="E3" s="284"/>
      <c r="F3" s="284"/>
      <c r="G3" s="284"/>
      <c r="H3" s="284"/>
      <c r="I3" s="284"/>
      <c r="J3" s="284"/>
      <c r="K3" s="285"/>
      <c r="L3" s="285"/>
      <c r="M3" s="285"/>
      <c r="N3" s="285"/>
      <c r="O3" s="3"/>
    </row>
    <row r="4" spans="1:15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</row>
    <row r="5" spans="1:15" ht="15.6" thickTop="1" thickBot="1">
      <c r="A5" s="5"/>
      <c r="B5" s="6"/>
      <c r="C5" s="7"/>
      <c r="D5" s="8"/>
      <c r="E5" s="8"/>
      <c r="F5" s="8"/>
      <c r="G5" s="8"/>
      <c r="H5" s="9"/>
      <c r="I5" s="8"/>
      <c r="J5" s="8"/>
      <c r="K5" s="8"/>
      <c r="L5" s="10"/>
      <c r="M5" s="11"/>
      <c r="N5" s="286"/>
      <c r="O5" s="3"/>
    </row>
    <row r="6" spans="1:15" ht="15" thickBot="1">
      <c r="A6" s="12"/>
      <c r="B6" s="13"/>
      <c r="C6" s="14"/>
      <c r="D6" s="15"/>
      <c r="E6" s="16"/>
      <c r="F6" s="17"/>
      <c r="G6" s="18"/>
      <c r="H6" s="19"/>
      <c r="I6" s="16"/>
      <c r="J6" s="17"/>
      <c r="K6" s="18"/>
      <c r="L6" s="20"/>
      <c r="M6" s="21"/>
      <c r="N6" s="287"/>
      <c r="O6" s="3"/>
    </row>
    <row r="7" spans="1:15" ht="18.600000000000001" thickTop="1" thickBot="1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5"/>
      <c r="N7" s="73"/>
      <c r="O7" s="23"/>
    </row>
    <row r="8" spans="1:15" ht="18" thickTop="1">
      <c r="A8" s="24"/>
      <c r="B8" s="25"/>
      <c r="C8" s="92"/>
      <c r="D8" s="78"/>
      <c r="E8" s="79"/>
      <c r="F8" s="80"/>
      <c r="G8" s="27"/>
      <c r="H8" s="95"/>
      <c r="I8" s="79"/>
      <c r="J8" s="96"/>
      <c r="K8" s="29"/>
      <c r="L8" s="30"/>
      <c r="M8" s="31"/>
      <c r="N8" s="270"/>
      <c r="O8" s="32"/>
    </row>
    <row r="9" spans="1:15" ht="17.399999999999999">
      <c r="A9" s="33"/>
      <c r="B9" s="25"/>
      <c r="C9" s="93"/>
      <c r="D9" s="94"/>
      <c r="E9" s="71"/>
      <c r="F9" s="71"/>
      <c r="G9" s="36"/>
      <c r="H9" s="94"/>
      <c r="I9" s="71"/>
      <c r="J9" s="71"/>
      <c r="K9" s="37"/>
      <c r="L9" s="38"/>
      <c r="M9" s="39"/>
      <c r="N9" s="271"/>
      <c r="O9" s="40"/>
    </row>
    <row r="10" spans="1:15" ht="18" thickBot="1">
      <c r="A10" s="33"/>
      <c r="B10" s="41"/>
      <c r="C10" s="93"/>
      <c r="D10" s="87"/>
      <c r="E10" s="71"/>
      <c r="F10" s="87"/>
      <c r="G10" s="36"/>
      <c r="H10" s="97"/>
      <c r="I10" s="79"/>
      <c r="J10" s="98"/>
      <c r="K10" s="36"/>
      <c r="L10" s="38"/>
      <c r="M10" s="39"/>
      <c r="N10" s="271"/>
      <c r="O10" s="40"/>
    </row>
    <row r="11" spans="1:15" ht="18.75" hidden="1" customHeight="1" thickBot="1">
      <c r="A11" s="42"/>
      <c r="B11" s="43"/>
      <c r="C11" s="44"/>
      <c r="D11" s="45"/>
      <c r="E11" s="46"/>
      <c r="F11" s="47"/>
      <c r="G11" s="48"/>
      <c r="H11" s="99"/>
      <c r="I11" s="100"/>
      <c r="J11" s="101"/>
      <c r="K11" s="48"/>
      <c r="L11" s="52"/>
      <c r="M11" s="53"/>
      <c r="N11" s="272"/>
      <c r="O11" s="54"/>
    </row>
    <row r="12" spans="1:15" ht="18.600000000000001" thickTop="1" thickBot="1">
      <c r="A12" s="273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5"/>
      <c r="N12" s="73"/>
      <c r="O12" s="23" t="e">
        <f>RANK(N12,N7:N27,0)</f>
        <v>#N/A</v>
      </c>
    </row>
    <row r="13" spans="1:15" ht="18" thickTop="1">
      <c r="A13" s="75"/>
      <c r="B13" s="76"/>
      <c r="C13" s="77"/>
      <c r="D13" s="78"/>
      <c r="E13" s="79"/>
      <c r="F13" s="80"/>
      <c r="G13" s="27"/>
      <c r="H13" s="95"/>
      <c r="I13" s="79"/>
      <c r="J13" s="96"/>
      <c r="K13" s="29"/>
      <c r="L13" s="30"/>
      <c r="M13" s="31"/>
      <c r="N13" s="271"/>
      <c r="O13" s="32"/>
    </row>
    <row r="14" spans="1:15" ht="17.399999999999999">
      <c r="A14" s="81"/>
      <c r="B14" s="82"/>
      <c r="C14" s="83"/>
      <c r="D14" s="84"/>
      <c r="E14" s="71"/>
      <c r="F14" s="71"/>
      <c r="G14" s="36"/>
      <c r="H14" s="94"/>
      <c r="I14" s="71"/>
      <c r="J14" s="71"/>
      <c r="K14" s="37"/>
      <c r="L14" s="38"/>
      <c r="M14" s="39"/>
      <c r="N14" s="271"/>
      <c r="O14" s="40"/>
    </row>
    <row r="15" spans="1:15" ht="17.399999999999999">
      <c r="A15" s="85"/>
      <c r="B15" s="86"/>
      <c r="C15" s="83"/>
      <c r="D15" s="87"/>
      <c r="E15" s="71"/>
      <c r="F15" s="87"/>
      <c r="G15" s="36"/>
      <c r="H15" s="97"/>
      <c r="I15" s="79"/>
      <c r="J15" s="98"/>
      <c r="K15" s="36"/>
      <c r="L15" s="38"/>
      <c r="M15" s="39"/>
      <c r="N15" s="271"/>
      <c r="O15" s="40"/>
    </row>
    <row r="16" spans="1:15" ht="18" thickBot="1">
      <c r="A16" s="85"/>
      <c r="B16" s="86"/>
      <c r="C16" s="88"/>
      <c r="D16" s="89"/>
      <c r="E16" s="90"/>
      <c r="F16" s="91"/>
      <c r="G16" s="48"/>
      <c r="H16" s="99"/>
      <c r="I16" s="100"/>
      <c r="J16" s="101"/>
      <c r="K16" s="48"/>
      <c r="L16" s="52"/>
      <c r="M16" s="53"/>
      <c r="N16" s="272"/>
      <c r="O16" s="40"/>
    </row>
    <row r="17" spans="1:15" ht="18.600000000000001" hidden="1" thickTop="1" thickBot="1">
      <c r="A17" s="276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8"/>
      <c r="N17" s="60"/>
      <c r="O17" s="40"/>
    </row>
    <row r="18" spans="1:15" hidden="1">
      <c r="A18" s="24"/>
      <c r="B18" s="25"/>
      <c r="C18" s="61"/>
      <c r="D18" s="62"/>
      <c r="E18" s="57"/>
      <c r="F18" s="63"/>
      <c r="G18" s="27"/>
      <c r="H18" s="64"/>
      <c r="I18" s="65"/>
      <c r="J18" s="66"/>
      <c r="K18" s="37"/>
      <c r="L18" s="67"/>
      <c r="M18" s="68"/>
      <c r="N18" s="279"/>
      <c r="O18" s="3"/>
    </row>
    <row r="19" spans="1:15" hidden="1">
      <c r="A19" s="33"/>
      <c r="B19" s="25"/>
      <c r="C19" s="34"/>
      <c r="D19" s="69"/>
      <c r="E19" s="35"/>
      <c r="F19" s="35"/>
      <c r="G19" s="36"/>
      <c r="H19" s="69"/>
      <c r="I19" s="35"/>
      <c r="J19" s="35"/>
      <c r="K19" s="37"/>
      <c r="L19" s="38"/>
      <c r="M19" s="39"/>
      <c r="N19" s="271"/>
      <c r="O19" s="3"/>
    </row>
    <row r="20" spans="1:15" hidden="1">
      <c r="A20" s="33"/>
      <c r="B20" s="41"/>
      <c r="C20" s="34"/>
      <c r="D20" s="56"/>
      <c r="E20" s="35"/>
      <c r="F20" s="56"/>
      <c r="G20" s="36"/>
      <c r="H20" s="70"/>
      <c r="I20" s="57"/>
      <c r="J20" s="58"/>
      <c r="K20" s="36"/>
      <c r="L20" s="38"/>
      <c r="M20" s="39"/>
      <c r="N20" s="271"/>
      <c r="O20" s="3"/>
    </row>
    <row r="21" spans="1:15" ht="15" hidden="1" thickBot="1">
      <c r="A21" s="42"/>
      <c r="B21" s="43"/>
      <c r="C21" s="44"/>
      <c r="D21" s="45"/>
      <c r="E21" s="46"/>
      <c r="F21" s="47"/>
      <c r="G21" s="48"/>
      <c r="H21" s="49"/>
      <c r="I21" s="50"/>
      <c r="J21" s="51"/>
      <c r="K21" s="48"/>
      <c r="L21" s="52"/>
      <c r="M21" s="53"/>
      <c r="N21" s="272"/>
      <c r="O21" s="3"/>
    </row>
    <row r="22" spans="1:15" ht="18.600000000000001" thickTop="1" thickBot="1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5"/>
      <c r="N22" s="73"/>
      <c r="O22" s="23" t="e">
        <f>RANK(N22,N7:N27,0)</f>
        <v>#N/A</v>
      </c>
    </row>
    <row r="23" spans="1:15" ht="18" thickTop="1">
      <c r="A23" s="102"/>
      <c r="B23" s="76"/>
      <c r="C23" s="92"/>
      <c r="D23" s="78"/>
      <c r="E23" s="79"/>
      <c r="F23" s="80"/>
      <c r="G23" s="27"/>
      <c r="H23" s="95"/>
      <c r="I23" s="79"/>
      <c r="J23" s="96"/>
      <c r="K23" s="29"/>
      <c r="L23" s="30"/>
      <c r="M23" s="31"/>
      <c r="N23" s="271"/>
      <c r="O23" s="32"/>
    </row>
    <row r="24" spans="1:15" ht="17.399999999999999">
      <c r="A24" s="75"/>
      <c r="B24" s="76"/>
      <c r="C24" s="93"/>
      <c r="D24" s="94"/>
      <c r="E24" s="71"/>
      <c r="F24" s="71"/>
      <c r="G24" s="36"/>
      <c r="H24" s="94"/>
      <c r="I24" s="71"/>
      <c r="J24" s="71"/>
      <c r="K24" s="37"/>
      <c r="L24" s="38"/>
      <c r="M24" s="39"/>
      <c r="N24" s="271"/>
      <c r="O24" s="40"/>
    </row>
    <row r="25" spans="1:15" ht="18" thickBot="1">
      <c r="A25" s="75"/>
      <c r="B25" s="103"/>
      <c r="C25" s="93"/>
      <c r="D25" s="87"/>
      <c r="E25" s="71"/>
      <c r="F25" s="87"/>
      <c r="G25" s="36"/>
      <c r="H25" s="97"/>
      <c r="I25" s="79"/>
      <c r="J25" s="98"/>
      <c r="K25" s="36"/>
      <c r="L25" s="38"/>
      <c r="M25" s="39"/>
      <c r="N25" s="271"/>
      <c r="O25" s="40"/>
    </row>
    <row r="26" spans="1:15" ht="18" hidden="1" thickBot="1">
      <c r="A26" s="104"/>
      <c r="B26" s="105"/>
      <c r="C26" s="106"/>
      <c r="D26" s="89"/>
      <c r="E26" s="107"/>
      <c r="F26" s="108"/>
      <c r="G26" s="48"/>
      <c r="H26" s="99"/>
      <c r="I26" s="100"/>
      <c r="J26" s="101"/>
      <c r="K26" s="48"/>
      <c r="L26" s="52"/>
      <c r="M26" s="53"/>
      <c r="N26" s="272"/>
      <c r="O26" s="40"/>
    </row>
    <row r="27" spans="1:15" ht="18.600000000000001" hidden="1" thickTop="1" thickBot="1">
      <c r="A27" s="280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2"/>
      <c r="N27" s="22"/>
      <c r="O27" s="128" t="e">
        <f>RANK(N27,N7:N27,0)</f>
        <v>#N/A</v>
      </c>
    </row>
    <row r="28" spans="1:15" ht="18" hidden="1" thickTop="1">
      <c r="A28" s="24"/>
      <c r="B28" s="25"/>
      <c r="C28" s="26"/>
      <c r="D28" s="62"/>
      <c r="E28" s="57"/>
      <c r="F28" s="55"/>
      <c r="G28" s="27"/>
      <c r="H28" s="64"/>
      <c r="I28" s="57"/>
      <c r="J28" s="28"/>
      <c r="K28" s="29"/>
      <c r="L28" s="30"/>
      <c r="M28" s="31"/>
      <c r="N28" s="271"/>
      <c r="O28" s="40"/>
    </row>
    <row r="29" spans="1:15" ht="17.399999999999999" hidden="1">
      <c r="A29" s="33"/>
      <c r="B29" s="25"/>
      <c r="C29" s="34"/>
      <c r="D29" s="69"/>
      <c r="E29" s="35"/>
      <c r="F29" s="35"/>
      <c r="G29" s="36"/>
      <c r="H29" s="69"/>
      <c r="I29" s="35"/>
      <c r="J29" s="35"/>
      <c r="K29" s="37"/>
      <c r="L29" s="38"/>
      <c r="M29" s="39"/>
      <c r="N29" s="271"/>
      <c r="O29" s="40"/>
    </row>
    <row r="30" spans="1:15" ht="17.399999999999999" hidden="1">
      <c r="A30" s="33"/>
      <c r="B30" s="41"/>
      <c r="C30" s="34"/>
      <c r="D30" s="56"/>
      <c r="E30" s="35"/>
      <c r="F30" s="56"/>
      <c r="G30" s="36"/>
      <c r="H30" s="70"/>
      <c r="I30" s="57"/>
      <c r="J30" s="58"/>
      <c r="K30" s="36"/>
      <c r="L30" s="38"/>
      <c r="M30" s="39"/>
      <c r="N30" s="271"/>
      <c r="O30" s="40"/>
    </row>
    <row r="31" spans="1:15" ht="18" hidden="1" thickBot="1">
      <c r="A31" s="42"/>
      <c r="B31" s="43"/>
      <c r="C31" s="44"/>
      <c r="D31" s="45"/>
      <c r="E31" s="59"/>
      <c r="F31" s="72"/>
      <c r="G31" s="48"/>
      <c r="H31" s="49"/>
      <c r="I31" s="50"/>
      <c r="J31" s="51"/>
      <c r="K31" s="48"/>
      <c r="L31" s="52"/>
      <c r="M31" s="53"/>
      <c r="N31" s="272"/>
      <c r="O31" s="40"/>
    </row>
    <row r="32" spans="1:15" ht="18.600000000000001" thickTop="1" thickBot="1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5"/>
      <c r="N32" s="73"/>
      <c r="O32" s="40"/>
    </row>
    <row r="33" spans="1:15" ht="15" thickTop="1">
      <c r="A33" s="102"/>
      <c r="B33" s="76"/>
      <c r="C33" s="92"/>
      <c r="D33" s="78"/>
      <c r="E33" s="79"/>
      <c r="F33" s="80"/>
      <c r="G33" s="27"/>
      <c r="H33" s="95"/>
      <c r="I33" s="79"/>
      <c r="J33" s="28"/>
      <c r="K33" s="29"/>
      <c r="L33" s="30"/>
      <c r="M33" s="31"/>
      <c r="N33" s="271"/>
      <c r="O33" s="3"/>
    </row>
    <row r="34" spans="1:15">
      <c r="A34" s="75"/>
      <c r="B34" s="76"/>
      <c r="C34" s="93"/>
      <c r="D34" s="94"/>
      <c r="E34" s="71"/>
      <c r="F34" s="71"/>
      <c r="G34" s="36"/>
      <c r="H34" s="69"/>
      <c r="I34" s="35"/>
      <c r="J34" s="35"/>
      <c r="K34" s="37"/>
      <c r="L34" s="38"/>
      <c r="M34" s="39"/>
      <c r="N34" s="271"/>
      <c r="O34" s="3"/>
    </row>
    <row r="35" spans="1:15">
      <c r="A35" s="75"/>
      <c r="B35" s="103"/>
      <c r="C35" s="93"/>
      <c r="D35" s="87"/>
      <c r="E35" s="71"/>
      <c r="F35" s="87"/>
      <c r="G35" s="36"/>
      <c r="H35" s="70"/>
      <c r="I35" s="57"/>
      <c r="J35" s="58"/>
      <c r="K35" s="36"/>
      <c r="L35" s="38"/>
      <c r="M35" s="39"/>
      <c r="N35" s="271"/>
      <c r="O35" s="3"/>
    </row>
    <row r="36" spans="1:15" ht="15" thickBot="1">
      <c r="A36" s="104"/>
      <c r="B36" s="105"/>
      <c r="C36" s="106"/>
      <c r="D36" s="89"/>
      <c r="E36" s="107"/>
      <c r="F36" s="108"/>
      <c r="G36" s="48"/>
      <c r="H36" s="49"/>
      <c r="I36" s="50"/>
      <c r="J36" s="51"/>
      <c r="K36" s="48"/>
      <c r="L36" s="52"/>
      <c r="M36" s="53"/>
      <c r="N36" s="272"/>
      <c r="O36" s="3"/>
    </row>
    <row r="37" spans="1:15" ht="15" thickTop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3"/>
    </row>
    <row r="38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3"/>
    </row>
    <row r="39" spans="1:15">
      <c r="A39" s="3"/>
      <c r="B39" s="269"/>
      <c r="C39" s="269"/>
      <c r="D39" s="269"/>
      <c r="E39" s="269"/>
      <c r="F39" s="269"/>
      <c r="G39" s="269"/>
      <c r="H39" s="269"/>
      <c r="I39" s="269"/>
      <c r="J39" s="269"/>
      <c r="K39" s="3"/>
      <c r="L39" s="3"/>
      <c r="M39" s="3"/>
      <c r="N39" s="4"/>
      <c r="O39" s="3"/>
    </row>
    <row r="40" spans="1:15">
      <c r="A40" s="3"/>
      <c r="B40" s="74"/>
      <c r="C40" s="74"/>
      <c r="D40" s="74"/>
      <c r="E40" s="74"/>
      <c r="F40" s="74"/>
      <c r="G40" s="74"/>
      <c r="H40" s="74"/>
      <c r="I40" s="74"/>
      <c r="J40" s="74"/>
      <c r="K40" s="3"/>
      <c r="L40" s="3"/>
      <c r="M40" s="3"/>
      <c r="N40" s="4"/>
      <c r="O40" s="3"/>
    </row>
  </sheetData>
  <mergeCells count="18">
    <mergeCell ref="A7:M7"/>
    <mergeCell ref="A1:N1"/>
    <mergeCell ref="A3:B3"/>
    <mergeCell ref="C3:J3"/>
    <mergeCell ref="K3:N3"/>
    <mergeCell ref="N5:N6"/>
    <mergeCell ref="B39:J39"/>
    <mergeCell ref="N8:N11"/>
    <mergeCell ref="A12:M12"/>
    <mergeCell ref="N13:N16"/>
    <mergeCell ref="A17:M17"/>
    <mergeCell ref="N18:N21"/>
    <mergeCell ref="A22:M22"/>
    <mergeCell ref="N23:N26"/>
    <mergeCell ref="A27:M27"/>
    <mergeCell ref="N28:N31"/>
    <mergeCell ref="A32:M32"/>
    <mergeCell ref="N33:N36"/>
  </mergeCells>
  <conditionalFormatting sqref="H11:J11 D11 H10:I10 D8:F10 H8:J9 H13:J16 D13:F16 H26:J26 D26 H25:I25 D18:F25 H18:J24 H28:J31 D28:F31 D33:F36 H33:J36">
    <cfRule type="cellIs" dxfId="21" priority="1" stopIfTrue="1" operator="lessThan">
      <formula>0</formula>
    </cfRule>
    <cfRule type="cellIs" dxfId="20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60" zoomScaleNormal="60" workbookViewId="0">
      <selection activeCell="AB19" sqref="AB19"/>
    </sheetView>
  </sheetViews>
  <sheetFormatPr defaultRowHeight="14.4"/>
  <cols>
    <col min="1" max="1" width="7.5546875" customWidth="1"/>
    <col min="2" max="2" width="16.109375" customWidth="1"/>
    <col min="3" max="3" width="6" customWidth="1"/>
    <col min="4" max="4" width="5.6640625" customWidth="1"/>
    <col min="5" max="5" width="5.109375" bestFit="1" customWidth="1"/>
    <col min="6" max="6" width="5" customWidth="1"/>
    <col min="7" max="7" width="4.6640625" customWidth="1"/>
    <col min="8" max="9" width="6" customWidth="1"/>
    <col min="10" max="10" width="6.21875" bestFit="1" customWidth="1"/>
    <col min="11" max="11" width="5.33203125" customWidth="1"/>
    <col min="12" max="12" width="4.109375" customWidth="1"/>
    <col min="13" max="13" width="3.88671875" customWidth="1"/>
    <col min="14" max="14" width="4.33203125" customWidth="1"/>
    <col min="15" max="15" width="3.6640625" customWidth="1"/>
    <col min="16" max="16" width="4.44140625" customWidth="1"/>
    <col min="17" max="17" width="4.5546875" customWidth="1"/>
    <col min="18" max="18" width="4.33203125" customWidth="1"/>
    <col min="19" max="19" width="4.5546875" customWidth="1"/>
    <col min="20" max="20" width="5" customWidth="1"/>
    <col min="21" max="21" width="9.6640625" customWidth="1"/>
    <col min="22" max="22" width="9.5546875" customWidth="1"/>
    <col min="23" max="23" width="11" customWidth="1"/>
    <col min="24" max="24" width="0" hidden="1" customWidth="1"/>
  </cols>
  <sheetData>
    <row r="1" spans="1:25" ht="2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143"/>
    </row>
    <row r="2" spans="1:25" ht="1.2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71"/>
      <c r="X2" s="172"/>
    </row>
    <row r="3" spans="1:25">
      <c r="A3" s="304" t="s">
        <v>1</v>
      </c>
      <c r="B3" s="304"/>
      <c r="C3" s="305" t="s">
        <v>2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6" t="s">
        <v>3</v>
      </c>
      <c r="T3" s="306"/>
      <c r="U3" s="306"/>
      <c r="V3" s="306"/>
      <c r="W3" s="306"/>
      <c r="X3" s="143"/>
    </row>
    <row r="4" spans="1:25" ht="1.2" customHeight="1" thickBo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73"/>
      <c r="X4" s="143"/>
    </row>
    <row r="5" spans="1:25" ht="15.6" thickTop="1" thickBot="1">
      <c r="A5" s="174" t="s">
        <v>4</v>
      </c>
      <c r="B5" s="175" t="s">
        <v>5</v>
      </c>
      <c r="C5" s="176" t="s">
        <v>6</v>
      </c>
      <c r="D5" s="307" t="s">
        <v>7</v>
      </c>
      <c r="E5" s="308"/>
      <c r="F5" s="308"/>
      <c r="G5" s="309"/>
      <c r="H5" s="308" t="s">
        <v>8</v>
      </c>
      <c r="I5" s="308"/>
      <c r="J5" s="308"/>
      <c r="K5" s="308"/>
      <c r="L5" s="177" t="s">
        <v>9</v>
      </c>
      <c r="M5" s="178"/>
      <c r="N5" s="178"/>
      <c r="O5" s="179"/>
      <c r="P5" s="178" t="s">
        <v>10</v>
      </c>
      <c r="Q5" s="178"/>
      <c r="R5" s="178"/>
      <c r="S5" s="179"/>
      <c r="T5" s="180" t="s">
        <v>11</v>
      </c>
      <c r="U5" s="267" t="s">
        <v>12</v>
      </c>
      <c r="V5" s="181" t="s">
        <v>13</v>
      </c>
      <c r="W5" s="310"/>
      <c r="X5" s="143"/>
    </row>
    <row r="6" spans="1:25" ht="15" thickBot="1">
      <c r="A6" s="109" t="s">
        <v>14</v>
      </c>
      <c r="B6" s="182"/>
      <c r="C6" s="183" t="s">
        <v>15</v>
      </c>
      <c r="D6" s="184"/>
      <c r="E6" s="185"/>
      <c r="F6" s="185"/>
      <c r="G6" s="186"/>
      <c r="H6" s="187"/>
      <c r="I6" s="185"/>
      <c r="J6" s="185"/>
      <c r="K6" s="188"/>
      <c r="L6" s="189" t="s">
        <v>16</v>
      </c>
      <c r="M6" s="190" t="s">
        <v>17</v>
      </c>
      <c r="N6" s="191" t="s">
        <v>18</v>
      </c>
      <c r="O6" s="192" t="s">
        <v>19</v>
      </c>
      <c r="P6" s="193" t="s">
        <v>16</v>
      </c>
      <c r="Q6" s="190" t="s">
        <v>17</v>
      </c>
      <c r="R6" s="191" t="s">
        <v>18</v>
      </c>
      <c r="S6" s="192" t="s">
        <v>19</v>
      </c>
      <c r="T6" s="110"/>
      <c r="U6" s="111"/>
      <c r="V6" s="194" t="s">
        <v>20</v>
      </c>
      <c r="W6" s="311"/>
      <c r="X6" s="143"/>
    </row>
    <row r="7" spans="1:25" ht="18.600000000000001" thickTop="1" thickBot="1">
      <c r="A7" s="289" t="s">
        <v>21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1"/>
      <c r="W7" s="112">
        <f>SUM(V8:V11)-MIN(V8:V11)</f>
        <v>561.23530000000005</v>
      </c>
      <c r="X7" s="23">
        <f>RANK(W7,W7:W27,0)</f>
        <v>5</v>
      </c>
    </row>
    <row r="8" spans="1:25" ht="14.4" customHeight="1" thickTop="1">
      <c r="A8" s="130">
        <v>38.6</v>
      </c>
      <c r="B8" s="131" t="s">
        <v>42</v>
      </c>
      <c r="C8" s="132">
        <v>2005</v>
      </c>
      <c r="D8" s="113">
        <v>430</v>
      </c>
      <c r="E8" s="114">
        <v>430</v>
      </c>
      <c r="F8" s="114">
        <v>430</v>
      </c>
      <c r="G8" s="115">
        <f>IF(MAX(D8:F8)&lt;0,0,MAX(D8:F8))/10</f>
        <v>43</v>
      </c>
      <c r="H8" s="116">
        <v>280</v>
      </c>
      <c r="I8" s="117">
        <v>280</v>
      </c>
      <c r="J8" s="117">
        <v>390</v>
      </c>
      <c r="K8" s="133">
        <f>IF(MAX(H8:J8)&lt;0,0,MAX(H8:J8))/10</f>
        <v>39</v>
      </c>
      <c r="L8" s="134">
        <v>5</v>
      </c>
      <c r="M8" s="135">
        <v>7</v>
      </c>
      <c r="N8" s="136">
        <v>9</v>
      </c>
      <c r="O8" s="137">
        <f>IF(MAX(L8:N8)&lt;0,0,MAX(L8:N8))</f>
        <v>9</v>
      </c>
      <c r="P8" s="316">
        <v>9</v>
      </c>
      <c r="Q8" s="135">
        <v>11</v>
      </c>
      <c r="R8" s="138">
        <v>12</v>
      </c>
      <c r="S8" s="139">
        <f>IF(MAX(P8:R8)&lt;0,0,MAX(P8:R8))</f>
        <v>12</v>
      </c>
      <c r="T8" s="140">
        <f>SUM(O8,S8)</f>
        <v>21</v>
      </c>
      <c r="U8" s="141">
        <f>IF(ISNUMBER(A8), (IF(175.508&lt; A8,T8, TRUNC(10^(0.75194503*((LOG((A8/175.508)/LOG(10))*(LOG((A8/175.508)/LOG(10)))))),4)*T8)), 0)</f>
        <v>44.410799999999995</v>
      </c>
      <c r="V8" s="142">
        <f>IF(ISNUMBER(A8), (IF(175.508&lt; A8,T8, TRUNC(10^(0.75194503*((LOG((A8/175.508)/LOG(10))*(LOG((A8/175.508)/LOG(10)))))),4)*T8)), 0)+G8+K8</f>
        <v>126.41079999999999</v>
      </c>
      <c r="W8" s="292"/>
      <c r="X8" s="40"/>
      <c r="Y8" s="143"/>
    </row>
    <row r="9" spans="1:25" ht="14.4" customHeight="1">
      <c r="A9" s="144">
        <v>34.700000000000003</v>
      </c>
      <c r="B9" s="145" t="s">
        <v>43</v>
      </c>
      <c r="C9" s="146">
        <v>2006</v>
      </c>
      <c r="D9" s="118">
        <v>390</v>
      </c>
      <c r="E9" s="119">
        <v>400</v>
      </c>
      <c r="F9" s="119">
        <v>390</v>
      </c>
      <c r="G9" s="120">
        <f>IF(MAX(D9:F9)&lt;0,0,MAX(D9:F9))/10</f>
        <v>40</v>
      </c>
      <c r="H9" s="121">
        <v>430</v>
      </c>
      <c r="I9" s="122">
        <v>350</v>
      </c>
      <c r="J9" s="122">
        <v>200</v>
      </c>
      <c r="K9" s="147">
        <f>IF(MAX(H9:J9)&lt;0,0,MAX(H9:J9))/10</f>
        <v>43</v>
      </c>
      <c r="L9" s="148">
        <v>5</v>
      </c>
      <c r="M9" s="149">
        <v>7</v>
      </c>
      <c r="N9" s="150">
        <v>9</v>
      </c>
      <c r="O9" s="151">
        <f>IF(MAX(L9:N9)&lt;0,0,MAX(L9:N9))</f>
        <v>9</v>
      </c>
      <c r="P9" s="317">
        <v>9</v>
      </c>
      <c r="Q9" s="149">
        <v>11</v>
      </c>
      <c r="R9" s="150">
        <v>12</v>
      </c>
      <c r="S9" s="152">
        <f>IF(MAX(P9:R9)&lt;0,0,MAX(P9:R9))</f>
        <v>12</v>
      </c>
      <c r="T9" s="153">
        <f>SUM(O9,S9)</f>
        <v>21</v>
      </c>
      <c r="U9" s="141">
        <f t="shared" ref="U9:U11" si="0">IF(ISNUMBER(A9), (IF(175.508&lt; A9,T9, TRUNC(10^(0.75194503*((LOG((A9/175.508)/LOG(10))*(LOG((A9/175.508)/LOG(10)))))),4)*T9)), 0)</f>
        <v>49.528499999999994</v>
      </c>
      <c r="V9" s="142">
        <f t="shared" ref="V9:V11" si="1">IF(ISNUMBER(A9), (IF(175.508&lt; A9,T9, TRUNC(10^(0.75194503*((LOG((A9/175.508)/LOG(10))*(LOG((A9/175.508)/LOG(10)))))),4)*T9)), 0)+G9+K9</f>
        <v>132.52850000000001</v>
      </c>
      <c r="W9" s="292"/>
      <c r="X9" s="40"/>
      <c r="Y9" s="143"/>
    </row>
    <row r="10" spans="1:25" ht="14.4" customHeight="1" thickBot="1">
      <c r="A10" s="144">
        <v>42.4</v>
      </c>
      <c r="B10" s="145" t="s">
        <v>44</v>
      </c>
      <c r="C10" s="146">
        <v>2005</v>
      </c>
      <c r="D10" s="118">
        <v>610</v>
      </c>
      <c r="E10" s="119">
        <v>600</v>
      </c>
      <c r="F10" s="119">
        <v>610</v>
      </c>
      <c r="G10" s="120">
        <f>IF(MAX(D10:F10)&lt;0,0,MAX(D10:F10))/10</f>
        <v>61</v>
      </c>
      <c r="H10" s="121">
        <v>1040</v>
      </c>
      <c r="I10" s="122">
        <v>1000</v>
      </c>
      <c r="J10" s="122">
        <v>1060</v>
      </c>
      <c r="K10" s="147">
        <f>IF(MAX(H10:J10)&lt;0,0,MAX(H10:J10))/10</f>
        <v>106</v>
      </c>
      <c r="L10" s="148">
        <v>26</v>
      </c>
      <c r="M10" s="155">
        <v>29</v>
      </c>
      <c r="N10" s="155">
        <v>-31</v>
      </c>
      <c r="O10" s="151">
        <f>IF(MAX(L10:N10)&lt;0,0,MAX(L10:N10))</f>
        <v>29</v>
      </c>
      <c r="P10" s="318">
        <v>35</v>
      </c>
      <c r="Q10" s="155">
        <v>38</v>
      </c>
      <c r="R10" s="156">
        <v>41</v>
      </c>
      <c r="S10" s="152">
        <f>IF(MAX(P10:R10)&lt;0,0,MAX(P10:R10))</f>
        <v>41</v>
      </c>
      <c r="T10" s="153">
        <f>SUM(O10,S10)</f>
        <v>70</v>
      </c>
      <c r="U10" s="141">
        <f t="shared" si="0"/>
        <v>135.29599999999999</v>
      </c>
      <c r="V10" s="142">
        <f t="shared" si="1"/>
        <v>302.29599999999999</v>
      </c>
      <c r="W10" s="292"/>
      <c r="X10" s="40"/>
      <c r="Y10" s="143"/>
    </row>
    <row r="11" spans="1:25" ht="15" hidden="1" thickBot="1">
      <c r="A11" s="157">
        <v>30</v>
      </c>
      <c r="B11" s="158"/>
      <c r="C11" s="159">
        <v>0</v>
      </c>
      <c r="D11" s="160">
        <v>0</v>
      </c>
      <c r="E11" s="161">
        <v>0</v>
      </c>
      <c r="F11" s="161">
        <v>0</v>
      </c>
      <c r="G11" s="123">
        <f>IF(MAX(D11:F11)&lt;0,0,MAX(D11:F11))/10</f>
        <v>0</v>
      </c>
      <c r="H11" s="162">
        <v>0</v>
      </c>
      <c r="I11" s="163">
        <v>0</v>
      </c>
      <c r="J11" s="163">
        <v>0</v>
      </c>
      <c r="K11" s="164">
        <f>IF(MAX(H11:J11)&lt;0,0,MAX(H11:J11))/10</f>
        <v>0</v>
      </c>
      <c r="L11" s="165">
        <v>0</v>
      </c>
      <c r="M11" s="166">
        <v>0</v>
      </c>
      <c r="N11" s="167">
        <v>0</v>
      </c>
      <c r="O11" s="168">
        <f>IF(MAX(L11:N11)&lt;0,0,MAX(L11:N11))</f>
        <v>0</v>
      </c>
      <c r="P11" s="167">
        <v>0</v>
      </c>
      <c r="Q11" s="166">
        <v>0</v>
      </c>
      <c r="R11" s="265">
        <v>0</v>
      </c>
      <c r="S11" s="169">
        <f>IF(MAX(P11:R11)&lt;0,0,MAX(P11:R11))</f>
        <v>0</v>
      </c>
      <c r="T11" s="170">
        <f>SUM(O11,S11)</f>
        <v>0</v>
      </c>
      <c r="U11" s="141">
        <f t="shared" si="0"/>
        <v>0</v>
      </c>
      <c r="V11" s="142">
        <f t="shared" si="1"/>
        <v>0</v>
      </c>
      <c r="W11" s="293"/>
      <c r="X11" s="143"/>
      <c r="Y11" s="143"/>
    </row>
    <row r="12" spans="1:25" ht="18.600000000000001" thickTop="1" thickBot="1">
      <c r="A12" s="294" t="s">
        <v>22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6"/>
      <c r="W12" s="112">
        <f>SUM(V13:V16)-MIN(V13:V16)</f>
        <v>636.24710000000005</v>
      </c>
      <c r="X12" s="23">
        <f>RANK(W12,W7:W27,0)</f>
        <v>2</v>
      </c>
      <c r="Y12" s="143"/>
    </row>
    <row r="13" spans="1:25" ht="15" thickTop="1">
      <c r="A13" s="314">
        <v>71.599999999999994</v>
      </c>
      <c r="B13" s="131" t="s">
        <v>38</v>
      </c>
      <c r="C13" s="132">
        <v>2004</v>
      </c>
      <c r="D13" s="195">
        <v>450</v>
      </c>
      <c r="E13" s="196">
        <v>470</v>
      </c>
      <c r="F13" s="196">
        <v>480</v>
      </c>
      <c r="G13" s="124">
        <f>IF(MAX(D13:F13)&lt;0,0,MAX(D13:F13))/10</f>
        <v>48</v>
      </c>
      <c r="H13" s="195">
        <v>740</v>
      </c>
      <c r="I13" s="196">
        <v>750</v>
      </c>
      <c r="J13" s="197">
        <v>750</v>
      </c>
      <c r="K13" s="198">
        <f>IF(MAX(H13:J13)&lt;0,0,MAX(H13:J13))/10</f>
        <v>75</v>
      </c>
      <c r="L13" s="135">
        <v>36</v>
      </c>
      <c r="M13" s="135">
        <v>37</v>
      </c>
      <c r="N13" s="136">
        <v>38</v>
      </c>
      <c r="O13" s="137">
        <f>IF(MAX(L13:N13)&lt;0,0,MAX(L13:N13))</f>
        <v>38</v>
      </c>
      <c r="P13" s="316">
        <v>50</v>
      </c>
      <c r="Q13" s="135">
        <v>52</v>
      </c>
      <c r="R13" s="136">
        <v>53</v>
      </c>
      <c r="S13" s="139">
        <f>IF(MAX(P13:R13)&lt;0,0,MAX(P13:R13))</f>
        <v>53</v>
      </c>
      <c r="T13" s="140">
        <f>SUM(O13,S13)</f>
        <v>91</v>
      </c>
      <c r="U13" s="141">
        <f>IF(ISNUMBER(A13), (IF(175.508&lt; A13,T13, TRUNC(10^(0.75194503*((LOG((A13/175.508)/LOG(10))*(LOG((A13/175.508)/LOG(10)))))),4)*T13)), 0)</f>
        <v>118.3091</v>
      </c>
      <c r="V13" s="142">
        <f>IF(ISNUMBER(A13), (IF(175.508&lt; A13,T13, TRUNC(10^(0.75194503*((LOG((A13/175.508)/LOG(10))*(LOG((A13/175.508)/LOG(10)))))),4)*T13)), 0)+G13+K13</f>
        <v>241.3091</v>
      </c>
      <c r="W13" s="292"/>
      <c r="X13" s="143"/>
    </row>
    <row r="14" spans="1:25" ht="14.4" customHeight="1">
      <c r="A14" s="315">
        <v>49.9</v>
      </c>
      <c r="B14" s="145" t="s">
        <v>34</v>
      </c>
      <c r="C14" s="146">
        <v>2006</v>
      </c>
      <c r="D14" s="199">
        <v>510</v>
      </c>
      <c r="E14" s="200">
        <v>520</v>
      </c>
      <c r="F14" s="200">
        <v>480</v>
      </c>
      <c r="G14" s="125">
        <f>IF(MAX(D14:F14)&lt;0,0,MAX(D14:F14))/10</f>
        <v>52</v>
      </c>
      <c r="H14" s="199">
        <v>600</v>
      </c>
      <c r="I14" s="200">
        <v>600</v>
      </c>
      <c r="J14" s="201">
        <v>600</v>
      </c>
      <c r="K14" s="202">
        <f>IF(MAX(H14:J14)&lt;0,0,MAX(H14:J14))/10</f>
        <v>60</v>
      </c>
      <c r="L14" s="148">
        <v>19</v>
      </c>
      <c r="M14" s="149">
        <v>20</v>
      </c>
      <c r="N14" s="149">
        <v>21</v>
      </c>
      <c r="O14" s="151">
        <f>IF(MAX(L14:N14)&lt;0,0,MAX(L14:N14))</f>
        <v>21</v>
      </c>
      <c r="P14" s="317">
        <v>23</v>
      </c>
      <c r="Q14" s="149">
        <v>24</v>
      </c>
      <c r="R14" s="150">
        <v>25</v>
      </c>
      <c r="S14" s="152">
        <f>IF(MAX(P14:R14)&lt;0,0,MAX(P14:R14))</f>
        <v>25</v>
      </c>
      <c r="T14" s="153">
        <f>SUM(O14,S14)</f>
        <v>46</v>
      </c>
      <c r="U14" s="141">
        <f t="shared" ref="U14:U16" si="2">IF(ISNUMBER(A14), (IF(175.508&lt; A14,T14, TRUNC(10^(0.75194503*((LOG((A14/175.508)/LOG(10))*(LOG((A14/175.508)/LOG(10)))))),4)*T14)), 0)</f>
        <v>77.105199999999996</v>
      </c>
      <c r="V14" s="142">
        <f t="shared" ref="V14:V16" si="3">IF(ISNUMBER(A14), (IF(175.508&lt; A14,T14, TRUNC(10^(0.75194503*((LOG((A14/175.508)/LOG(10))*(LOG((A14/175.508)/LOG(10)))))),4)*T14)), 0)+G14+K14</f>
        <v>189.1052</v>
      </c>
      <c r="W14" s="292"/>
      <c r="X14" s="143"/>
    </row>
    <row r="15" spans="1:25" ht="15" thickBot="1">
      <c r="A15" s="315">
        <v>56.2</v>
      </c>
      <c r="B15" s="145" t="s">
        <v>35</v>
      </c>
      <c r="C15" s="146">
        <v>2006</v>
      </c>
      <c r="D15" s="199">
        <v>520</v>
      </c>
      <c r="E15" s="200">
        <v>460</v>
      </c>
      <c r="F15" s="200">
        <v>500</v>
      </c>
      <c r="G15" s="125">
        <f>IF(MAX(D15:F15)&lt;0,0,MAX(D15:F15))/10</f>
        <v>52</v>
      </c>
      <c r="H15" s="199">
        <v>790</v>
      </c>
      <c r="I15" s="200">
        <v>720</v>
      </c>
      <c r="J15" s="201">
        <v>770</v>
      </c>
      <c r="K15" s="202">
        <f>IF(MAX(H15:J15)&lt;0,0,MAX(H15:J15))/10</f>
        <v>79</v>
      </c>
      <c r="L15" s="148">
        <v>20</v>
      </c>
      <c r="M15" s="149">
        <v>21</v>
      </c>
      <c r="N15" s="150">
        <v>22</v>
      </c>
      <c r="O15" s="151">
        <f>IF(MAX(L15:N15)&lt;0,0,MAX(L15:N15))</f>
        <v>22</v>
      </c>
      <c r="P15" s="317">
        <v>26</v>
      </c>
      <c r="Q15" s="149">
        <v>27</v>
      </c>
      <c r="R15" s="203">
        <v>-28</v>
      </c>
      <c r="S15" s="152">
        <f>IF(MAX(P15:R15)&lt;0,0,MAX(P15:R15))</f>
        <v>27</v>
      </c>
      <c r="T15" s="153">
        <f>SUM(O15,S15)</f>
        <v>49</v>
      </c>
      <c r="U15" s="141">
        <f t="shared" si="2"/>
        <v>74.832799999999992</v>
      </c>
      <c r="V15" s="142">
        <f t="shared" si="3"/>
        <v>205.83279999999999</v>
      </c>
      <c r="W15" s="292"/>
      <c r="X15" s="143"/>
    </row>
    <row r="16" spans="1:25" ht="15" hidden="1" thickBot="1">
      <c r="A16" s="204">
        <v>30</v>
      </c>
      <c r="B16" s="205"/>
      <c r="C16" s="206">
        <v>0</v>
      </c>
      <c r="D16" s="207">
        <v>0</v>
      </c>
      <c r="E16" s="208">
        <v>0</v>
      </c>
      <c r="F16" s="208">
        <v>0</v>
      </c>
      <c r="G16" s="126">
        <f>IF(MAX(D16:F16)&lt;0,0,MAX(D16:F16))/10</f>
        <v>0</v>
      </c>
      <c r="H16" s="209">
        <v>0</v>
      </c>
      <c r="I16" s="210">
        <v>0</v>
      </c>
      <c r="J16" s="210">
        <v>0</v>
      </c>
      <c r="K16" s="211">
        <f>IF(MAX(H16:J16)&lt;0,0,MAX(H16:J16))/10</f>
        <v>0</v>
      </c>
      <c r="L16" s="212">
        <v>0</v>
      </c>
      <c r="M16" s="213">
        <v>0</v>
      </c>
      <c r="N16" s="214">
        <v>0</v>
      </c>
      <c r="O16" s="215">
        <f>IF(MAX(L16:N16)&lt;0,0,MAX(L16:N16))</f>
        <v>0</v>
      </c>
      <c r="P16" s="214">
        <v>0</v>
      </c>
      <c r="Q16" s="213">
        <v>0</v>
      </c>
      <c r="R16" s="216">
        <v>0</v>
      </c>
      <c r="S16" s="217">
        <f>IF(MAX(P16:R16)&lt;0,0,MAX(P16:R16))</f>
        <v>0</v>
      </c>
      <c r="T16" s="218">
        <f>SUM(O16,S16)</f>
        <v>0</v>
      </c>
      <c r="U16" s="141">
        <f t="shared" si="2"/>
        <v>0</v>
      </c>
      <c r="V16" s="142">
        <f t="shared" si="3"/>
        <v>0</v>
      </c>
      <c r="W16" s="293"/>
      <c r="X16" s="143"/>
    </row>
    <row r="17" spans="1:24" ht="18.600000000000001" thickTop="1" thickBot="1">
      <c r="A17" s="294" t="s">
        <v>23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6"/>
      <c r="W17" s="112">
        <f>SUM(V18:V21)-MIN(V18:V21)</f>
        <v>634.71800000000007</v>
      </c>
      <c r="X17" s="23">
        <f>RANK(W17,W7:W27,0)</f>
        <v>3</v>
      </c>
    </row>
    <row r="18" spans="1:24" ht="15" thickTop="1">
      <c r="A18" s="314">
        <v>52.1</v>
      </c>
      <c r="B18" s="131" t="s">
        <v>36</v>
      </c>
      <c r="C18" s="132">
        <v>2006</v>
      </c>
      <c r="D18" s="113">
        <v>540</v>
      </c>
      <c r="E18" s="114">
        <v>520</v>
      </c>
      <c r="F18" s="114">
        <v>500</v>
      </c>
      <c r="G18" s="115">
        <f>IF(MAX(D18:F18)&lt;0,0,MAX(D18:F18))/10</f>
        <v>54</v>
      </c>
      <c r="H18" s="116">
        <v>530</v>
      </c>
      <c r="I18" s="117">
        <v>600</v>
      </c>
      <c r="J18" s="117">
        <v>590</v>
      </c>
      <c r="K18" s="133">
        <f>IF(MAX(H18:J18)&lt;0,0,MAX(H18:J18))/10</f>
        <v>60</v>
      </c>
      <c r="L18" s="134">
        <v>18</v>
      </c>
      <c r="M18" s="135">
        <v>19</v>
      </c>
      <c r="N18" s="136">
        <v>20</v>
      </c>
      <c r="O18" s="137">
        <f>IF(MAX(L18:N18)&lt;0,0,MAX(L18:N18))</f>
        <v>20</v>
      </c>
      <c r="P18" s="316">
        <v>22</v>
      </c>
      <c r="Q18" s="135">
        <v>-23</v>
      </c>
      <c r="R18" s="138">
        <v>23</v>
      </c>
      <c r="S18" s="139">
        <f>IF(MAX(P18:R18)&lt;0,0,MAX(P18:R18))</f>
        <v>23</v>
      </c>
      <c r="T18" s="140">
        <f>SUM(O18,S18)</f>
        <v>43</v>
      </c>
      <c r="U18" s="141">
        <f>IF(ISNUMBER(A18), (IF(175.508&lt; A18,T18, TRUNC(10^(0.75194503*((LOG((A18/175.508)/LOG(10))*(LOG((A18/175.508)/LOG(10)))))),4)*T18)), 0)</f>
        <v>69.608400000000003</v>
      </c>
      <c r="V18" s="142">
        <f>IF(ISNUMBER(A18), (IF(175.508&lt; A18,T18, TRUNC(10^(0.75194503*((LOG((A18/175.508)/LOG(10))*(LOG((A18/175.508)/LOG(10)))))),4)*T18)), 0)+G18+K18</f>
        <v>183.60840000000002</v>
      </c>
      <c r="W18" s="302"/>
      <c r="X18" s="143"/>
    </row>
    <row r="19" spans="1:24">
      <c r="A19" s="144">
        <v>42.1</v>
      </c>
      <c r="B19" s="145" t="s">
        <v>37</v>
      </c>
      <c r="C19" s="146">
        <v>2006</v>
      </c>
      <c r="D19" s="118">
        <v>530</v>
      </c>
      <c r="E19" s="119">
        <v>540</v>
      </c>
      <c r="F19" s="119">
        <v>550</v>
      </c>
      <c r="G19" s="120">
        <f>IF(MAX(D19:F19)&lt;0,0,MAX(D19:F19))/10</f>
        <v>55</v>
      </c>
      <c r="H19" s="121">
        <v>760</v>
      </c>
      <c r="I19" s="122">
        <v>800</v>
      </c>
      <c r="J19" s="122">
        <v>780</v>
      </c>
      <c r="K19" s="147">
        <f>IF(MAX(H19:J19)&lt;0,0,MAX(H19:J19))/10</f>
        <v>80</v>
      </c>
      <c r="L19" s="148">
        <v>20</v>
      </c>
      <c r="M19" s="149">
        <v>22</v>
      </c>
      <c r="N19" s="150">
        <v>23</v>
      </c>
      <c r="O19" s="151">
        <f>IF(MAX(L19:N19)&lt;0,0,MAX(L19:N19))</f>
        <v>23</v>
      </c>
      <c r="P19" s="150">
        <v>-28</v>
      </c>
      <c r="Q19" s="149">
        <v>28</v>
      </c>
      <c r="R19" s="150">
        <v>30</v>
      </c>
      <c r="S19" s="152">
        <f>IF(MAX(P19:R19)&lt;0,0,MAX(P19:R19))</f>
        <v>30</v>
      </c>
      <c r="T19" s="153">
        <f>SUM(O19,S19)</f>
        <v>53</v>
      </c>
      <c r="U19" s="141">
        <f t="shared" ref="U19:U21" si="4">IF(ISNUMBER(A19), (IF(175.508&lt; A19,T19, TRUNC(10^(0.75194503*((LOG((A19/175.508)/LOG(10))*(LOG((A19/175.508)/LOG(10)))))),4)*T19)), 0)</f>
        <v>103.1168</v>
      </c>
      <c r="V19" s="142">
        <f t="shared" ref="V19:V21" si="5">IF(ISNUMBER(A19), (IF(175.508&lt; A19,T19, TRUNC(10^(0.75194503*((LOG((A19/175.508)/LOG(10))*(LOG((A19/175.508)/LOG(10)))))),4)*T19)), 0)+G19+K19</f>
        <v>238.11680000000001</v>
      </c>
      <c r="W19" s="292"/>
      <c r="X19" s="143"/>
    </row>
    <row r="20" spans="1:24" ht="15" thickBot="1">
      <c r="A20" s="204">
        <v>40</v>
      </c>
      <c r="B20" s="220" t="s">
        <v>33</v>
      </c>
      <c r="C20" s="221">
        <v>2005</v>
      </c>
      <c r="D20" s="118">
        <v>460</v>
      </c>
      <c r="E20" s="119">
        <v>470</v>
      </c>
      <c r="F20" s="119">
        <v>470</v>
      </c>
      <c r="G20" s="120">
        <f>IF(MAX(D20:F20)&lt;0,0,MAX(D20:F20))/10</f>
        <v>47</v>
      </c>
      <c r="H20" s="121">
        <v>700</v>
      </c>
      <c r="I20" s="122">
        <v>640</v>
      </c>
      <c r="J20" s="122">
        <v>700</v>
      </c>
      <c r="K20" s="147">
        <f>IF(MAX(H20:J20)&lt;0,0,MAX(H20:J20))/10</f>
        <v>70</v>
      </c>
      <c r="L20" s="148">
        <v>17</v>
      </c>
      <c r="M20" s="155">
        <v>18</v>
      </c>
      <c r="N20" s="155">
        <v>19</v>
      </c>
      <c r="O20" s="151">
        <f>IF(MAX(L20:N20)&lt;0,0,MAX(L20:N20))</f>
        <v>19</v>
      </c>
      <c r="P20" s="317">
        <v>24</v>
      </c>
      <c r="Q20" s="149">
        <v>26</v>
      </c>
      <c r="R20" s="203">
        <v>28</v>
      </c>
      <c r="S20" s="152">
        <f>IF(MAX(P20:R20)&lt;0,0,MAX(P20:R20))</f>
        <v>28</v>
      </c>
      <c r="T20" s="153">
        <f>SUM(O20,S20)</f>
        <v>47</v>
      </c>
      <c r="U20" s="141">
        <f t="shared" si="4"/>
        <v>95.992800000000017</v>
      </c>
      <c r="V20" s="142">
        <f t="shared" si="5"/>
        <v>212.99280000000002</v>
      </c>
      <c r="W20" s="292"/>
      <c r="X20" s="143"/>
    </row>
    <row r="21" spans="1:24" ht="15.6" hidden="1" thickTop="1" thickBot="1">
      <c r="A21" s="204">
        <v>30</v>
      </c>
      <c r="B21" s="131"/>
      <c r="C21" s="206">
        <v>0</v>
      </c>
      <c r="D21" s="118">
        <v>0</v>
      </c>
      <c r="E21" s="119">
        <v>0</v>
      </c>
      <c r="F21" s="119">
        <v>0</v>
      </c>
      <c r="G21" s="126">
        <f>IF(MAX(D21:F21)&lt;0,0,MAX(D21:F21))/10</f>
        <v>0</v>
      </c>
      <c r="H21" s="121">
        <v>0</v>
      </c>
      <c r="I21" s="122">
        <v>0</v>
      </c>
      <c r="J21" s="122">
        <v>0</v>
      </c>
      <c r="K21" s="211">
        <f>IF(MAX(H21:J21)&lt;0,0,MAX(H21:J21))/10</f>
        <v>0</v>
      </c>
      <c r="L21" s="222">
        <v>0</v>
      </c>
      <c r="M21" s="223">
        <v>0</v>
      </c>
      <c r="N21" s="224">
        <v>0</v>
      </c>
      <c r="O21" s="215">
        <f>IF(MAX(L21:N21)&lt;0,0,MAX(L21:N21))</f>
        <v>0</v>
      </c>
      <c r="P21" s="214">
        <v>0</v>
      </c>
      <c r="Q21" s="213">
        <v>0</v>
      </c>
      <c r="R21" s="216">
        <v>0</v>
      </c>
      <c r="S21" s="217">
        <f>IF(MAX(P21:R21)&lt;0,0,MAX(P21:R21))</f>
        <v>0</v>
      </c>
      <c r="T21" s="218">
        <f>SUM(O21,S21)</f>
        <v>0</v>
      </c>
      <c r="U21" s="141">
        <f t="shared" si="4"/>
        <v>0</v>
      </c>
      <c r="V21" s="142">
        <f t="shared" si="5"/>
        <v>0</v>
      </c>
      <c r="W21" s="293"/>
      <c r="X21" s="143"/>
    </row>
    <row r="22" spans="1:24" ht="18.600000000000001" thickTop="1" thickBot="1">
      <c r="A22" s="289" t="s">
        <v>27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1"/>
      <c r="W22" s="112">
        <f>SUM(V23:V26)-MIN(V23:V26)</f>
        <v>717.26589999999987</v>
      </c>
      <c r="X22" s="23">
        <f>RANK(W22,W7:W27,0)</f>
        <v>1</v>
      </c>
    </row>
    <row r="23" spans="1:24" ht="14.4" customHeight="1" thickTop="1">
      <c r="A23" s="130">
        <v>37.200000000000003</v>
      </c>
      <c r="B23" s="131" t="s">
        <v>28</v>
      </c>
      <c r="C23" s="132">
        <v>2004</v>
      </c>
      <c r="D23" s="113">
        <v>630</v>
      </c>
      <c r="E23" s="114">
        <v>550</v>
      </c>
      <c r="F23" s="114">
        <v>610</v>
      </c>
      <c r="G23" s="115">
        <f>IF(MAX(D23:F23)&lt;0,0,MAX(D23:F23))/10</f>
        <v>63</v>
      </c>
      <c r="H23" s="116">
        <v>960</v>
      </c>
      <c r="I23" s="117">
        <v>850</v>
      </c>
      <c r="J23" s="117">
        <v>860</v>
      </c>
      <c r="K23" s="133">
        <f>IF(MAX(H23:J23)&lt;0,0,MAX(H23:J23))/10</f>
        <v>96</v>
      </c>
      <c r="L23" s="134">
        <v>23</v>
      </c>
      <c r="M23" s="135">
        <v>-26</v>
      </c>
      <c r="N23" s="136">
        <v>-26</v>
      </c>
      <c r="O23" s="137">
        <f>IF(MAX(L23:N23)&lt;0,0,MAX(L23:N23))</f>
        <v>23</v>
      </c>
      <c r="P23" s="316">
        <v>30</v>
      </c>
      <c r="Q23" s="135">
        <v>-33</v>
      </c>
      <c r="R23" s="138">
        <v>33</v>
      </c>
      <c r="S23" s="139">
        <f>IF(MAX(P23:R23)&lt;0,0,MAX(P23:R23))</f>
        <v>33</v>
      </c>
      <c r="T23" s="140">
        <f>SUM(O23,S23)</f>
        <v>56</v>
      </c>
      <c r="U23" s="141">
        <f>IF(ISNUMBER(A23), (IF(175.508&lt; A23,T23, TRUNC(10^(0.75194503*((LOG((A23/175.508)/LOG(10))*(LOG((A23/175.508)/LOG(10)))))),4)*T23)), 0)</f>
        <v>122.89200000000001</v>
      </c>
      <c r="V23" s="142">
        <f>IF(ISNUMBER(A23), (IF(175.508&lt; A23,T23, TRUNC(10^(0.75194503*((LOG((A23/175.508)/LOG(10))*(LOG((A23/175.508)/LOG(10)))))),4)*T23)), 0)+G23+K23</f>
        <v>281.892</v>
      </c>
      <c r="W23" s="292"/>
      <c r="X23" s="40"/>
    </row>
    <row r="24" spans="1:24" ht="14.4" customHeight="1">
      <c r="A24" s="315">
        <v>50.7</v>
      </c>
      <c r="B24" s="145" t="s">
        <v>29</v>
      </c>
      <c r="C24" s="146">
        <v>2004</v>
      </c>
      <c r="D24" s="118">
        <v>550</v>
      </c>
      <c r="E24" s="119">
        <v>550</v>
      </c>
      <c r="F24" s="119">
        <v>570</v>
      </c>
      <c r="G24" s="120">
        <f>IF(MAX(D24:F24)&lt;0,0,MAX(D24:F24))/10</f>
        <v>57</v>
      </c>
      <c r="H24" s="121">
        <v>780</v>
      </c>
      <c r="I24" s="122">
        <v>670</v>
      </c>
      <c r="J24" s="122">
        <v>640</v>
      </c>
      <c r="K24" s="147">
        <f>IF(MAX(H24:J24)&lt;0,0,MAX(H24:J24))/10</f>
        <v>78</v>
      </c>
      <c r="L24" s="148">
        <v>28</v>
      </c>
      <c r="M24" s="149">
        <v>32</v>
      </c>
      <c r="N24" s="150">
        <v>-36</v>
      </c>
      <c r="O24" s="151">
        <f>IF(MAX(L24:N24)&lt;0,0,MAX(L24:N24))</f>
        <v>32</v>
      </c>
      <c r="P24" s="317">
        <v>36</v>
      </c>
      <c r="Q24" s="149">
        <v>40</v>
      </c>
      <c r="R24" s="150">
        <v>43</v>
      </c>
      <c r="S24" s="152">
        <f>IF(MAX(P24:R24)&lt;0,0,MAX(P24:R24))</f>
        <v>43</v>
      </c>
      <c r="T24" s="153">
        <f>SUM(O24,S24)</f>
        <v>75</v>
      </c>
      <c r="U24" s="141">
        <f t="shared" ref="U24:U26" si="6">IF(ISNUMBER(A24), (IF(175.508&lt; A24,T24, TRUNC(10^(0.75194503*((LOG((A24/175.508)/LOG(10))*(LOG((A24/175.508)/LOG(10)))))),4)*T24)), 0)</f>
        <v>124.08750000000001</v>
      </c>
      <c r="V24" s="142">
        <f t="shared" ref="V24:V26" si="7">IF(ISNUMBER(A24), (IF(175.508&lt; A24,T24, TRUNC(10^(0.75194503*((LOG((A24/175.508)/LOG(10))*(LOG((A24/175.508)/LOG(10)))))),4)*T24)), 0)+G24+K24</f>
        <v>259.08749999999998</v>
      </c>
      <c r="W24" s="292"/>
      <c r="X24" s="40"/>
    </row>
    <row r="25" spans="1:24" ht="14.4" customHeight="1" thickBot="1">
      <c r="A25" s="315">
        <v>70.400000000000006</v>
      </c>
      <c r="B25" s="145" t="s">
        <v>30</v>
      </c>
      <c r="C25" s="146">
        <v>2005</v>
      </c>
      <c r="D25" s="118">
        <v>440</v>
      </c>
      <c r="E25" s="119">
        <v>450</v>
      </c>
      <c r="F25" s="119">
        <v>440</v>
      </c>
      <c r="G25" s="120">
        <f>IF(MAX(D25:F25)&lt;0,0,MAX(D25:F25))/10</f>
        <v>45</v>
      </c>
      <c r="H25" s="121">
        <v>250</v>
      </c>
      <c r="I25" s="122">
        <v>630</v>
      </c>
      <c r="J25" s="122">
        <v>530</v>
      </c>
      <c r="K25" s="147">
        <f>IF(MAX(H25:J25)&lt;0,0,MAX(H25:J25))/10</f>
        <v>63</v>
      </c>
      <c r="L25" s="148">
        <v>20</v>
      </c>
      <c r="M25" s="155">
        <v>24</v>
      </c>
      <c r="N25" s="155">
        <v>-26</v>
      </c>
      <c r="O25" s="151">
        <f>IF(MAX(L25:N25)&lt;0,0,MAX(L25:N25))</f>
        <v>24</v>
      </c>
      <c r="P25" s="318">
        <v>28</v>
      </c>
      <c r="Q25" s="155">
        <v>-32</v>
      </c>
      <c r="R25" s="225">
        <v>-32</v>
      </c>
      <c r="S25" s="152">
        <f>IF(MAX(P25:R25)&lt;0,0,MAX(P25:R25))</f>
        <v>28</v>
      </c>
      <c r="T25" s="153">
        <f>SUM(O25,S25)</f>
        <v>52</v>
      </c>
      <c r="U25" s="141">
        <f t="shared" si="6"/>
        <v>68.2864</v>
      </c>
      <c r="V25" s="142">
        <f t="shared" si="7"/>
        <v>176.28640000000001</v>
      </c>
      <c r="W25" s="292"/>
      <c r="X25" s="40"/>
    </row>
    <row r="26" spans="1:24" ht="15" hidden="1" thickBot="1">
      <c r="A26" s="157">
        <v>30</v>
      </c>
      <c r="B26" s="158"/>
      <c r="C26" s="159">
        <v>0</v>
      </c>
      <c r="D26" s="118">
        <v>0</v>
      </c>
      <c r="E26" s="119">
        <v>0</v>
      </c>
      <c r="F26" s="119">
        <v>0</v>
      </c>
      <c r="G26" s="123">
        <f>IF(MAX(D26:F26)&lt;0,0,MAX(D26:F26))/10</f>
        <v>0</v>
      </c>
      <c r="H26" s="121">
        <v>0</v>
      </c>
      <c r="I26" s="122">
        <v>0</v>
      </c>
      <c r="J26" s="122">
        <v>0</v>
      </c>
      <c r="K26" s="164">
        <f>IF(MAX(H26:J26)&lt;0,0,MAX(H26:J26))/10</f>
        <v>0</v>
      </c>
      <c r="L26" s="165">
        <v>0</v>
      </c>
      <c r="M26" s="166">
        <v>0</v>
      </c>
      <c r="N26" s="167">
        <v>0</v>
      </c>
      <c r="O26" s="168">
        <f>IF(MAX(L26:N26)&lt;0,0,MAX(L26:N26))</f>
        <v>0</v>
      </c>
      <c r="P26" s="167">
        <v>0</v>
      </c>
      <c r="Q26" s="166">
        <v>0</v>
      </c>
      <c r="R26" s="226">
        <v>0</v>
      </c>
      <c r="S26" s="169">
        <f>IF(MAX(P26:R26)&lt;0,0,MAX(P26:R26))</f>
        <v>0</v>
      </c>
      <c r="T26" s="170">
        <f>SUM(O26,S26)</f>
        <v>0</v>
      </c>
      <c r="U26" s="141">
        <f t="shared" si="6"/>
        <v>0</v>
      </c>
      <c r="V26" s="142">
        <f t="shared" si="7"/>
        <v>0</v>
      </c>
      <c r="W26" s="293"/>
      <c r="X26" s="143"/>
    </row>
    <row r="27" spans="1:24" ht="18.600000000000001" thickTop="1" thickBot="1">
      <c r="A27" s="294" t="s">
        <v>39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112">
        <f>SUM(V28:V31)-MIN(V28:V31)</f>
        <v>623.12180000000001</v>
      </c>
      <c r="X27" s="23">
        <f>RANK(W27,W7:W27,0)</f>
        <v>4</v>
      </c>
    </row>
    <row r="28" spans="1:24" ht="15" thickTop="1">
      <c r="A28" s="314">
        <v>63.3</v>
      </c>
      <c r="B28" s="131" t="s">
        <v>31</v>
      </c>
      <c r="C28" s="132">
        <v>2007</v>
      </c>
      <c r="D28" s="195">
        <v>380</v>
      </c>
      <c r="E28" s="196">
        <v>400</v>
      </c>
      <c r="F28" s="196">
        <v>360</v>
      </c>
      <c r="G28" s="124">
        <f>IF(MAX(D28:F28)&lt;0,0,MAX(D28:F28))/10</f>
        <v>40</v>
      </c>
      <c r="H28" s="195">
        <v>490</v>
      </c>
      <c r="I28" s="196">
        <v>460</v>
      </c>
      <c r="J28" s="197">
        <v>380</v>
      </c>
      <c r="K28" s="198">
        <f>IF(MAX(H28:J28)&lt;0,0,MAX(H28:J28))/10</f>
        <v>49</v>
      </c>
      <c r="L28" s="227">
        <v>-25</v>
      </c>
      <c r="M28" s="227">
        <v>25</v>
      </c>
      <c r="N28" s="227">
        <v>-30</v>
      </c>
      <c r="O28" s="137">
        <f>IF(MAX(L28:N28)&lt;0,0,MAX(L28:N28))</f>
        <v>25</v>
      </c>
      <c r="P28" s="316">
        <v>37</v>
      </c>
      <c r="Q28" s="312">
        <v>-40</v>
      </c>
      <c r="R28" s="228">
        <v>-40</v>
      </c>
      <c r="S28" s="139">
        <f>IF(MAX(P28:R28)&lt;0,0,MAX(P28:R28))</f>
        <v>37</v>
      </c>
      <c r="T28" s="140">
        <f>SUM(O28,S28)</f>
        <v>62</v>
      </c>
      <c r="U28" s="141">
        <f>IF(ISNUMBER(A28), (IF(175.508&lt; A28,T28, TRUNC(10^(0.75194503*((LOG((A28/175.508)/LOG(10))*(LOG((A28/175.508)/LOG(10)))))),4)*T28)), 0)</f>
        <v>87.072800000000001</v>
      </c>
      <c r="V28" s="142">
        <f>IF(ISNUMBER(A28), (IF(175.508&lt; A28,T28, TRUNC(10^(0.75194503*((LOG((A28/175.508)/LOG(10))*(LOG((A28/175.508)/LOG(10)))))),4)*T28)), 0)+G28+K28</f>
        <v>176.0728</v>
      </c>
      <c r="W28" s="292"/>
      <c r="X28" s="143"/>
    </row>
    <row r="29" spans="1:24">
      <c r="A29" s="315">
        <v>84.9</v>
      </c>
      <c r="B29" s="145" t="s">
        <v>32</v>
      </c>
      <c r="C29" s="146">
        <v>2004</v>
      </c>
      <c r="D29" s="199">
        <v>420</v>
      </c>
      <c r="E29" s="200">
        <v>440</v>
      </c>
      <c r="F29" s="200">
        <v>440</v>
      </c>
      <c r="G29" s="125">
        <f>IF(MAX(D29:F29)&lt;0,0,MAX(D29:F29))/10</f>
        <v>44</v>
      </c>
      <c r="H29" s="199">
        <v>770</v>
      </c>
      <c r="I29" s="200">
        <v>730</v>
      </c>
      <c r="J29" s="201">
        <v>690</v>
      </c>
      <c r="K29" s="202">
        <f>IF(MAX(H29:J29)&lt;0,0,MAX(H29:J29))/10</f>
        <v>77</v>
      </c>
      <c r="L29" s="227">
        <v>35</v>
      </c>
      <c r="M29" s="227">
        <v>38</v>
      </c>
      <c r="N29" s="227">
        <v>40</v>
      </c>
      <c r="O29" s="151">
        <f>IF(MAX(L29:N29)&lt;0,0,MAX(L29:N29))</f>
        <v>40</v>
      </c>
      <c r="P29" s="316">
        <v>45</v>
      </c>
      <c r="Q29" s="227">
        <v>50</v>
      </c>
      <c r="R29" s="228">
        <v>53</v>
      </c>
      <c r="S29" s="152">
        <f>IF(MAX(P29:R29)&lt;0,0,MAX(P29:R29))</f>
        <v>53</v>
      </c>
      <c r="T29" s="153">
        <f>SUM(O29,S29)</f>
        <v>93</v>
      </c>
      <c r="U29" s="141">
        <f t="shared" ref="U29:U30" si="8">IF(ISNUMBER(A29), (IF(175.508&lt; A29,T29, TRUNC(10^(0.75194503*((LOG((A29/175.508)/LOG(10))*(LOG((A29/175.508)/LOG(10)))))),4)*T29)), 0)</f>
        <v>110.4747</v>
      </c>
      <c r="V29" s="142">
        <f t="shared" ref="V29:V31" si="9">IF(ISNUMBER(A29), (IF(175.508&lt; A29,T29, TRUNC(10^(0.75194503*((LOG((A29/175.508)/LOG(10))*(LOG((A29/175.508)/LOG(10)))))),4)*T29)), 0)+G29+K29</f>
        <v>231.47469999999998</v>
      </c>
      <c r="W29" s="292"/>
      <c r="X29" s="143"/>
    </row>
    <row r="30" spans="1:24" ht="15" thickBot="1">
      <c r="A30" s="144">
        <v>41.1</v>
      </c>
      <c r="B30" s="145" t="s">
        <v>45</v>
      </c>
      <c r="C30" s="146">
        <v>2005</v>
      </c>
      <c r="D30" s="199">
        <v>490</v>
      </c>
      <c r="E30" s="200">
        <v>490</v>
      </c>
      <c r="F30" s="200">
        <v>490</v>
      </c>
      <c r="G30" s="125">
        <f>IF(MAX(D30:F30)&lt;0,0,MAX(D30:F30))/10</f>
        <v>49</v>
      </c>
      <c r="H30" s="199">
        <v>810</v>
      </c>
      <c r="I30" s="200">
        <v>770</v>
      </c>
      <c r="J30" s="201">
        <v>720</v>
      </c>
      <c r="K30" s="202">
        <f>IF(MAX(H30:J30)&lt;0,0,MAX(H30:J30))/10</f>
        <v>81</v>
      </c>
      <c r="L30" s="227">
        <v>16</v>
      </c>
      <c r="M30" s="227">
        <v>18</v>
      </c>
      <c r="N30" s="227">
        <v>-21</v>
      </c>
      <c r="O30" s="151">
        <f>IF(MAX(L30:N30)&lt;0,0,MAX(L30:N30))</f>
        <v>18</v>
      </c>
      <c r="P30" s="316">
        <v>25</v>
      </c>
      <c r="Q30" s="227">
        <v>-28</v>
      </c>
      <c r="R30" s="228">
        <v>-28</v>
      </c>
      <c r="S30" s="152">
        <f>IF(MAX(P30:R30)&lt;0,0,MAX(P30:R30))</f>
        <v>25</v>
      </c>
      <c r="T30" s="153">
        <f>SUM(O30,S30)</f>
        <v>43</v>
      </c>
      <c r="U30" s="141">
        <f t="shared" si="8"/>
        <v>85.574299999999994</v>
      </c>
      <c r="V30" s="142">
        <f t="shared" si="9"/>
        <v>215.57429999999999</v>
      </c>
      <c r="W30" s="292"/>
      <c r="X30" s="143"/>
    </row>
    <row r="31" spans="1:24" ht="15" hidden="1" thickBot="1">
      <c r="A31" s="204">
        <v>30</v>
      </c>
      <c r="B31" s="205"/>
      <c r="C31" s="206">
        <v>0</v>
      </c>
      <c r="D31" s="207">
        <v>0</v>
      </c>
      <c r="E31" s="208">
        <v>0</v>
      </c>
      <c r="F31" s="208">
        <v>0</v>
      </c>
      <c r="G31" s="126">
        <f>IF(MAX(D31:F31)&lt;0,0,MAX(D31:F31))/10</f>
        <v>0</v>
      </c>
      <c r="H31" s="209">
        <v>0</v>
      </c>
      <c r="I31" s="210">
        <v>0</v>
      </c>
      <c r="J31" s="210">
        <v>0</v>
      </c>
      <c r="K31" s="211">
        <f>IF(MAX(H31:J31)&lt;0,0,MAX(H31:J31))/10</f>
        <v>0</v>
      </c>
      <c r="L31" s="227">
        <v>0</v>
      </c>
      <c r="M31" s="227">
        <v>0</v>
      </c>
      <c r="N31" s="227">
        <v>0</v>
      </c>
      <c r="O31" s="215">
        <f>IF(MAX(L31:N31)&lt;0,0,MAX(L31:N31))</f>
        <v>0</v>
      </c>
      <c r="P31" s="228">
        <v>0</v>
      </c>
      <c r="Q31" s="313">
        <v>0</v>
      </c>
      <c r="R31" s="228">
        <v>0</v>
      </c>
      <c r="S31" s="217">
        <f>IF(MAX(P31:R31)&lt;0,0,MAX(P31:R31))</f>
        <v>0</v>
      </c>
      <c r="T31" s="218">
        <f>SUM(O31,S31)</f>
        <v>0</v>
      </c>
      <c r="U31" s="219">
        <f>IF(ISNUMBER(A31), (IF(174.393&lt; A31,T31, TRUNC(10^(0.794358141*((LOG((A31/174.393)/LOG(10))*(LOG((A31/174.393)/LOG(10)))))),4)*T31)), 0)</f>
        <v>0</v>
      </c>
      <c r="V31" s="142">
        <f t="shared" si="9"/>
        <v>0</v>
      </c>
      <c r="W31" s="293"/>
      <c r="X31" s="143"/>
    </row>
    <row r="32" spans="1:24" ht="18.600000000000001" thickTop="1" thickBot="1">
      <c r="A32" s="297" t="s">
        <v>24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9"/>
      <c r="W32" s="127"/>
      <c r="X32" s="40"/>
    </row>
    <row r="33" spans="1:24" ht="15.75" customHeight="1" thickTop="1">
      <c r="A33" s="130">
        <v>45</v>
      </c>
      <c r="B33" s="131" t="s">
        <v>40</v>
      </c>
      <c r="C33" s="132">
        <v>2008</v>
      </c>
      <c r="D33" s="113">
        <v>530</v>
      </c>
      <c r="E33" s="114">
        <v>530</v>
      </c>
      <c r="F33" s="114">
        <v>520</v>
      </c>
      <c r="G33" s="115">
        <f>IF(MAX(D33:F33)&lt;0,0,MAX(D33:F33))/10</f>
        <v>53</v>
      </c>
      <c r="H33" s="116">
        <v>610</v>
      </c>
      <c r="I33" s="117">
        <v>590</v>
      </c>
      <c r="J33" s="117">
        <v>560</v>
      </c>
      <c r="K33" s="133">
        <v>0</v>
      </c>
      <c r="L33" s="229">
        <v>0</v>
      </c>
      <c r="M33" s="135">
        <v>0</v>
      </c>
      <c r="N33" s="136">
        <v>0</v>
      </c>
      <c r="O33" s="137">
        <f>IF(MAX(L33:N33)&lt;0,0,MAX(L33:N33))</f>
        <v>0</v>
      </c>
      <c r="P33" s="136">
        <v>0</v>
      </c>
      <c r="Q33" s="135">
        <v>0</v>
      </c>
      <c r="R33" s="138">
        <v>0</v>
      </c>
      <c r="S33" s="139">
        <f>IF(MAX(P33:R33)&lt;0,0,MAX(P33:R33))</f>
        <v>0</v>
      </c>
      <c r="T33" s="140">
        <f>SUM(O33,S33)</f>
        <v>0</v>
      </c>
      <c r="U33" s="141">
        <f>IF(ISNUMBER(A33), (IF(175.508&lt; A33,T33, TRUNC(10^(0.75194503*((LOG((A33/175.508)/LOG(10))*(LOG((A33/175.508)/LOG(10)))))),4)*T33)), 0)</f>
        <v>0</v>
      </c>
      <c r="V33" s="142">
        <f>IF(ISNUMBER(A33), (IF(174.393&lt; A33,T33, TRUNC(10^(0.794358141*((LOG((A33/174.393)/LOG(10))*(LOG((A33/174.393)/LOG(10)))))),4)*T33)), 0)+G33+K33</f>
        <v>53</v>
      </c>
      <c r="W33" s="300"/>
      <c r="X33" s="143"/>
    </row>
    <row r="34" spans="1:24" ht="15" customHeight="1">
      <c r="A34" s="130">
        <v>26.3</v>
      </c>
      <c r="B34" s="131" t="s">
        <v>41</v>
      </c>
      <c r="C34" s="132">
        <v>2009</v>
      </c>
      <c r="D34" s="118">
        <v>430</v>
      </c>
      <c r="E34" s="119">
        <v>400</v>
      </c>
      <c r="F34" s="119">
        <v>410</v>
      </c>
      <c r="G34" s="120">
        <f>IF(MAX(D34:F34)&lt;0,0,MAX(D34:F34))/10</f>
        <v>43</v>
      </c>
      <c r="H34" s="121">
        <v>400</v>
      </c>
      <c r="I34" s="122">
        <v>410</v>
      </c>
      <c r="J34" s="122">
        <v>390</v>
      </c>
      <c r="K34" s="147">
        <v>0</v>
      </c>
      <c r="L34" s="230">
        <v>0</v>
      </c>
      <c r="M34" s="231">
        <v>0</v>
      </c>
      <c r="N34" s="231">
        <v>0</v>
      </c>
      <c r="O34" s="151">
        <f>IF(MAX(L34:N34)&lt;0,0,MAX(L34:N34))</f>
        <v>0</v>
      </c>
      <c r="P34" s="230">
        <v>0</v>
      </c>
      <c r="Q34" s="231">
        <v>0</v>
      </c>
      <c r="R34" s="231">
        <v>0</v>
      </c>
      <c r="S34" s="152">
        <f>IF(MAX(P34:R34)&lt;0,0,MAX(P34:R34))</f>
        <v>0</v>
      </c>
      <c r="T34" s="153">
        <f>SUM(O34,S34)</f>
        <v>0</v>
      </c>
      <c r="U34" s="141">
        <f t="shared" ref="U34:U37" si="10">IF(ISNUMBER(A34), (IF(175.508&lt; A34,T34, TRUNC(10^(0.75194503*((LOG((A34/175.508)/LOG(10))*(LOG((A34/175.508)/LOG(10)))))),4)*T34)), 0)</f>
        <v>0</v>
      </c>
      <c r="V34" s="154">
        <f>IF(ISNUMBER(A34), (IF(174.393&lt; A34,T34, TRUNC(10^(0.794358141*((LOG((A34/174.393)/LOG(10))*(LOG((A34/174.393)/LOG(10)))))),4)*T34)), 0)+G34+K34</f>
        <v>43</v>
      </c>
      <c r="W34" s="292"/>
      <c r="X34" s="143"/>
    </row>
    <row r="35" spans="1:24" ht="15" customHeight="1">
      <c r="A35" s="232">
        <v>0</v>
      </c>
      <c r="B35" s="233"/>
      <c r="C35" s="234">
        <v>0</v>
      </c>
      <c r="D35" s="118">
        <v>0</v>
      </c>
      <c r="E35" s="119">
        <v>0</v>
      </c>
      <c r="F35" s="119">
        <v>0</v>
      </c>
      <c r="G35" s="120">
        <f>IF(MAX(D35:F35)&lt;0,0,MAX(D35:F35))/10</f>
        <v>0</v>
      </c>
      <c r="H35" s="121">
        <v>0</v>
      </c>
      <c r="I35" s="122">
        <v>0</v>
      </c>
      <c r="J35" s="122">
        <v>0</v>
      </c>
      <c r="K35" s="147">
        <f>IF(MAX(H35:J35)&lt;0,0,MAX(H35:J35))/10</f>
        <v>0</v>
      </c>
      <c r="L35" s="230">
        <v>0</v>
      </c>
      <c r="M35" s="231">
        <v>0</v>
      </c>
      <c r="N35" s="235">
        <v>0</v>
      </c>
      <c r="O35" s="151">
        <f>IF(MAX(L35:N35)&lt;0,0,MAX(L35:N35))</f>
        <v>0</v>
      </c>
      <c r="P35" s="236">
        <v>0</v>
      </c>
      <c r="Q35" s="237">
        <v>0</v>
      </c>
      <c r="R35" s="238">
        <v>0</v>
      </c>
      <c r="S35" s="152">
        <f>IF(MAX(P35:R35)&lt;0,0,MAX(P35:R35))</f>
        <v>0</v>
      </c>
      <c r="T35" s="153">
        <f>SUM(O35,S35)</f>
        <v>0</v>
      </c>
      <c r="U35" s="141" t="e">
        <f t="shared" si="10"/>
        <v>#NUM!</v>
      </c>
      <c r="V35" s="154" t="e">
        <f>IF(ISNUMBER(A35), (IF(174.393&lt; A35,T35, TRUNC(10^(0.794358141*((LOG((A35/174.393)/LOG(10))*(LOG((A35/174.393)/LOG(10)))))),4)*T35)), 0)+G35+K35</f>
        <v>#NUM!</v>
      </c>
      <c r="W35" s="292"/>
      <c r="X35" s="143"/>
    </row>
    <row r="36" spans="1:24" ht="15.75" customHeight="1">
      <c r="A36" s="232">
        <v>0</v>
      </c>
      <c r="B36" s="233"/>
      <c r="C36" s="239">
        <v>0</v>
      </c>
      <c r="D36" s="160">
        <v>0</v>
      </c>
      <c r="E36" s="161">
        <v>0</v>
      </c>
      <c r="F36" s="161">
        <v>0</v>
      </c>
      <c r="G36" s="123">
        <f>IF(MAX(D36:F36)&lt;0,0,MAX(D36:F36))/10</f>
        <v>0</v>
      </c>
      <c r="H36" s="162">
        <v>0</v>
      </c>
      <c r="I36" s="163">
        <v>0</v>
      </c>
      <c r="J36" s="163">
        <v>0</v>
      </c>
      <c r="K36" s="164">
        <f>IF(MAX(H36:J36)&lt;0,0,MAX(H36:J36))/10</f>
        <v>0</v>
      </c>
      <c r="L36" s="230">
        <v>0</v>
      </c>
      <c r="M36" s="240">
        <v>0</v>
      </c>
      <c r="N36" s="241">
        <v>0</v>
      </c>
      <c r="O36" s="168">
        <f>IF(MAX(L36:N36)&lt;0,0,MAX(L36:N36))</f>
        <v>0</v>
      </c>
      <c r="P36" s="242">
        <v>0</v>
      </c>
      <c r="Q36" s="243">
        <v>0</v>
      </c>
      <c r="R36" s="244">
        <v>0</v>
      </c>
      <c r="S36" s="169">
        <f>IF(MAX(P36:R36)&lt;0,0,MAX(P36:R36))</f>
        <v>0</v>
      </c>
      <c r="T36" s="170">
        <f>SUM(O36,S36)</f>
        <v>0</v>
      </c>
      <c r="U36" s="141" t="e">
        <f t="shared" si="10"/>
        <v>#NUM!</v>
      </c>
      <c r="V36" s="245" t="e">
        <f>IF(ISNUMBER(A36), (IF(174.393&lt; A36,T36, TRUNC(10^(0.794358141*((LOG((A36/174.393)/LOG(10))*(LOG((A36/174.393)/LOG(10)))))),4)*T36)), 0)+G36+K36</f>
        <v>#NUM!</v>
      </c>
      <c r="W36" s="292"/>
      <c r="X36" s="143"/>
    </row>
    <row r="37" spans="1:24" ht="15.75" customHeight="1" thickBot="1">
      <c r="A37" s="246">
        <v>0</v>
      </c>
      <c r="B37" s="247"/>
      <c r="C37" s="248">
        <v>0</v>
      </c>
      <c r="D37" s="249">
        <v>0</v>
      </c>
      <c r="E37" s="250">
        <v>0</v>
      </c>
      <c r="F37" s="251">
        <v>0</v>
      </c>
      <c r="G37" s="126">
        <f>IF(MAX(D37:F37)&lt;0,0,MAX(D37:F37))/10</f>
        <v>0</v>
      </c>
      <c r="H37" s="252">
        <v>0</v>
      </c>
      <c r="I37" s="253">
        <v>0</v>
      </c>
      <c r="J37" s="254">
        <v>0</v>
      </c>
      <c r="K37" s="255">
        <f>IF(MAX(H37:J37)&lt;0,0,MAX(H37:J37))/10</f>
        <v>0</v>
      </c>
      <c r="L37" s="256">
        <v>0</v>
      </c>
      <c r="M37" s="257">
        <v>0</v>
      </c>
      <c r="N37" s="257">
        <v>0</v>
      </c>
      <c r="O37" s="258">
        <f>IF(MAX(L37:N37)&lt;0,0,MAX(L37:N37))</f>
        <v>0</v>
      </c>
      <c r="P37" s="259">
        <v>0</v>
      </c>
      <c r="Q37" s="260">
        <v>0</v>
      </c>
      <c r="R37" s="260">
        <v>0</v>
      </c>
      <c r="S37" s="261">
        <f>IF(MAX(P37:R37)&lt;0,0,MAX(P37:R37))</f>
        <v>0</v>
      </c>
      <c r="T37" s="262">
        <f>SUM(O37,S37)</f>
        <v>0</v>
      </c>
      <c r="U37" s="268" t="e">
        <f t="shared" si="10"/>
        <v>#NUM!</v>
      </c>
      <c r="V37" s="263" t="e">
        <f>IF(ISNUMBER(A37), (IF(174.393&lt; A37,T37, TRUNC(10^(0.794358141*((LOG((A37/174.393)/LOG(10))*(LOG((A37/174.393)/LOG(10)))))),4)*T37)), 0)+G37+K37</f>
        <v>#NUM!</v>
      </c>
      <c r="W37" s="301"/>
      <c r="X37" s="143"/>
    </row>
    <row r="38" spans="1:24" ht="15" customHeight="1" thickTop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73"/>
      <c r="X38" s="143"/>
    </row>
    <row r="39" spans="1:24" ht="1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73"/>
      <c r="X39" s="143"/>
    </row>
    <row r="40" spans="1:24" ht="15.75" customHeight="1">
      <c r="A40" s="143"/>
      <c r="B40" s="288" t="s">
        <v>25</v>
      </c>
      <c r="C40" s="288"/>
      <c r="D40" s="288"/>
      <c r="E40" s="288"/>
      <c r="F40" s="288"/>
      <c r="G40" s="288"/>
      <c r="H40" s="288"/>
      <c r="I40" s="288"/>
      <c r="J40" s="288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73"/>
      <c r="X40" s="143"/>
    </row>
    <row r="41" spans="1:24">
      <c r="A41" s="143"/>
      <c r="B41" s="264" t="s">
        <v>26</v>
      </c>
      <c r="C41" s="264"/>
      <c r="D41" s="264"/>
      <c r="E41" s="264"/>
      <c r="F41" s="264"/>
      <c r="G41" s="264"/>
      <c r="H41" s="264"/>
      <c r="I41" s="264"/>
      <c r="J41" s="264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73"/>
      <c r="X41" s="143"/>
    </row>
    <row r="42" spans="1:24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1:24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1:24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24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4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</row>
  </sheetData>
  <mergeCells count="20">
    <mergeCell ref="W18:W21"/>
    <mergeCell ref="A1:W1"/>
    <mergeCell ref="A3:B3"/>
    <mergeCell ref="C3:R3"/>
    <mergeCell ref="S3:W3"/>
    <mergeCell ref="D5:G5"/>
    <mergeCell ref="H5:K5"/>
    <mergeCell ref="W5:W6"/>
    <mergeCell ref="A7:V7"/>
    <mergeCell ref="W8:W11"/>
    <mergeCell ref="A12:V12"/>
    <mergeCell ref="W13:W16"/>
    <mergeCell ref="A17:V17"/>
    <mergeCell ref="B40:J40"/>
    <mergeCell ref="A22:V22"/>
    <mergeCell ref="W23:W26"/>
    <mergeCell ref="A27:V27"/>
    <mergeCell ref="W28:W31"/>
    <mergeCell ref="A32:V32"/>
    <mergeCell ref="W33:W37"/>
  </mergeCells>
  <conditionalFormatting sqref="L8:N9 P9:R11 P8:Q8 L11:N11 L10 P13:R16 L13:N16 P19:R22 P18:Q18 L18:N22">
    <cfRule type="cellIs" dxfId="19" priority="19" stopIfTrue="1" operator="lessThan">
      <formula>0</formula>
    </cfRule>
    <cfRule type="cellIs" dxfId="18" priority="20" stopIfTrue="1" operator="lessThan">
      <formula>0</formula>
    </cfRule>
  </conditionalFormatting>
  <conditionalFormatting sqref="L23:N24 P24:R26 P23:Q23 L26:N26 L25 P34:R36 P33:Q33 L33:N36 L28:N31 P28:R31">
    <cfRule type="cellIs" dxfId="17" priority="17" stopIfTrue="1" operator="lessThan">
      <formula>0</formula>
    </cfRule>
    <cfRule type="cellIs" dxfId="16" priority="18" stopIfTrue="1" operator="lessThan">
      <formula>0</formula>
    </cfRule>
  </conditionalFormatting>
  <conditionalFormatting sqref="L34:N36">
    <cfRule type="cellIs" dxfId="15" priority="15" stopIfTrue="1" operator="lessThan">
      <formula>0</formula>
    </cfRule>
    <cfRule type="cellIs" dxfId="14" priority="16" stopIfTrue="1" operator="lessThan">
      <formula>0</formula>
    </cfRule>
  </conditionalFormatting>
  <conditionalFormatting sqref="P34:R36">
    <cfRule type="cellIs" dxfId="13" priority="13" stopIfTrue="1" operator="lessThan">
      <formula>0</formula>
    </cfRule>
    <cfRule type="cellIs" dxfId="12" priority="14" stopIfTrue="1" operator="lessThan">
      <formula>0</formula>
    </cfRule>
  </conditionalFormatting>
  <conditionalFormatting sqref="L37:N37">
    <cfRule type="cellIs" dxfId="11" priority="11" stopIfTrue="1" operator="lessThan">
      <formula>0</formula>
    </cfRule>
    <cfRule type="cellIs" dxfId="10" priority="12" stopIfTrue="1" operator="lessThan">
      <formula>0</formula>
    </cfRule>
  </conditionalFormatting>
  <conditionalFormatting sqref="L35:N35">
    <cfRule type="cellIs" dxfId="9" priority="9" stopIfTrue="1" operator="lessThan">
      <formula>0</formula>
    </cfRule>
    <cfRule type="cellIs" dxfId="8" priority="10" stopIfTrue="1" operator="lessThan">
      <formula>0</formula>
    </cfRule>
  </conditionalFormatting>
  <conditionalFormatting sqref="L36:N36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conditionalFormatting sqref="P36:R36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P37:R37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L37:N37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" right="0" top="0" bottom="0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st.žáci</vt:lpstr>
      <vt:lpstr>Mladší žáci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2006-10-17T13:37:20Z</dcterms:created>
  <dcterms:modified xsi:type="dcterms:W3CDTF">2017-03-25T12:23:20Z</dcterms:modified>
</cp:coreProperties>
</file>