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8190" tabRatio="605" firstSheet="3" activeTab="3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 iterateDelta="1E-4"/>
</workbook>
</file>

<file path=xl/calcChain.xml><?xml version="1.0" encoding="utf-8"?>
<calcChain xmlns="http://schemas.openxmlformats.org/spreadsheetml/2006/main">
  <c r="M15" i="5"/>
  <c r="I15"/>
  <c r="M7"/>
  <c r="I7"/>
  <c r="N7" s="1"/>
  <c r="E15"/>
  <c r="E7"/>
  <c r="I13"/>
  <c r="E16"/>
  <c r="E12"/>
  <c r="E11"/>
  <c r="E10"/>
  <c r="E6"/>
  <c r="E14"/>
  <c r="E5"/>
  <c r="E13"/>
  <c r="E8"/>
  <c r="I32" i="4"/>
  <c r="E43"/>
  <c r="E42"/>
  <c r="E41"/>
  <c r="E40"/>
  <c r="E39"/>
  <c r="E38"/>
  <c r="E17"/>
  <c r="E35"/>
  <c r="E10"/>
  <c r="E26"/>
  <c r="E29"/>
  <c r="E8"/>
  <c r="E24"/>
  <c r="E19"/>
  <c r="E27"/>
  <c r="E25"/>
  <c r="E33"/>
  <c r="E34"/>
  <c r="E14"/>
  <c r="E12"/>
  <c r="E16"/>
  <c r="E9"/>
  <c r="E18"/>
  <c r="E37"/>
  <c r="E23"/>
  <c r="E5"/>
  <c r="E13"/>
  <c r="E31"/>
  <c r="E11"/>
  <c r="E21"/>
  <c r="E36"/>
  <c r="E7"/>
  <c r="E15"/>
  <c r="E28"/>
  <c r="E20"/>
  <c r="E32"/>
  <c r="E30"/>
  <c r="E6"/>
  <c r="E9" i="5"/>
  <c r="E22" i="4"/>
  <c r="O7" i="5" l="1"/>
  <c r="N15"/>
  <c r="O15" s="1"/>
  <c r="I21" i="4"/>
  <c r="E6" i="3"/>
  <c r="I6"/>
  <c r="M6"/>
  <c r="N6" s="1"/>
  <c r="E7"/>
  <c r="I7"/>
  <c r="M7"/>
  <c r="N7" s="1"/>
  <c r="E8"/>
  <c r="I8"/>
  <c r="M8"/>
  <c r="N8"/>
  <c r="E10"/>
  <c r="I10"/>
  <c r="M10"/>
  <c r="N10"/>
  <c r="O10" s="1"/>
  <c r="E11"/>
  <c r="I11"/>
  <c r="M11"/>
  <c r="N11" s="1"/>
  <c r="E12"/>
  <c r="I12"/>
  <c r="M12"/>
  <c r="N12" s="1"/>
  <c r="E14"/>
  <c r="I14"/>
  <c r="M14"/>
  <c r="N14"/>
  <c r="E15"/>
  <c r="I15"/>
  <c r="M15"/>
  <c r="N15"/>
  <c r="O15" s="1"/>
  <c r="E16"/>
  <c r="I16"/>
  <c r="M16"/>
  <c r="N16" s="1"/>
  <c r="E17"/>
  <c r="I17"/>
  <c r="M17"/>
  <c r="N17" s="1"/>
  <c r="E19"/>
  <c r="I19"/>
  <c r="M19"/>
  <c r="N19"/>
  <c r="E20"/>
  <c r="I20"/>
  <c r="M20"/>
  <c r="N20"/>
  <c r="O20" s="1"/>
  <c r="E21"/>
  <c r="I21"/>
  <c r="M21"/>
  <c r="N21" s="1"/>
  <c r="E22"/>
  <c r="I22"/>
  <c r="M22"/>
  <c r="N22" s="1"/>
  <c r="E24"/>
  <c r="I24"/>
  <c r="M24"/>
  <c r="N24"/>
  <c r="E25"/>
  <c r="I25"/>
  <c r="M25"/>
  <c r="N25"/>
  <c r="O25" s="1"/>
  <c r="E26"/>
  <c r="I26"/>
  <c r="M26"/>
  <c r="N26" s="1"/>
  <c r="E27"/>
  <c r="I27"/>
  <c r="M27"/>
  <c r="N27" s="1"/>
  <c r="E29"/>
  <c r="I29"/>
  <c r="M29"/>
  <c r="N29" s="1"/>
  <c r="E30"/>
  <c r="I30"/>
  <c r="M30"/>
  <c r="N30" s="1"/>
  <c r="E31"/>
  <c r="I31"/>
  <c r="M31"/>
  <c r="N31" s="1"/>
  <c r="E33"/>
  <c r="I33"/>
  <c r="M33"/>
  <c r="N33" s="1"/>
  <c r="E34"/>
  <c r="I34"/>
  <c r="M34"/>
  <c r="N34" s="1"/>
  <c r="E36"/>
  <c r="I36"/>
  <c r="M36"/>
  <c r="N36" s="1"/>
  <c r="E37"/>
  <c r="I37"/>
  <c r="M37"/>
  <c r="N37" s="1"/>
  <c r="E6" i="2"/>
  <c r="I6"/>
  <c r="M6"/>
  <c r="N6" s="1"/>
  <c r="E7"/>
  <c r="I7"/>
  <c r="M7"/>
  <c r="N7" s="1"/>
  <c r="E8"/>
  <c r="I8"/>
  <c r="M8"/>
  <c r="N8" s="1"/>
  <c r="E10"/>
  <c r="I10"/>
  <c r="M10"/>
  <c r="N10" s="1"/>
  <c r="E11"/>
  <c r="I11"/>
  <c r="M11"/>
  <c r="N11" s="1"/>
  <c r="E12"/>
  <c r="I12"/>
  <c r="M12"/>
  <c r="N12" s="1"/>
  <c r="E14"/>
  <c r="I14"/>
  <c r="M14"/>
  <c r="N14" s="1"/>
  <c r="E15"/>
  <c r="I15"/>
  <c r="M15"/>
  <c r="N15" s="1"/>
  <c r="E16"/>
  <c r="I16"/>
  <c r="M16"/>
  <c r="N16" s="1"/>
  <c r="E18"/>
  <c r="I18"/>
  <c r="M18"/>
  <c r="N18" s="1"/>
  <c r="E19"/>
  <c r="I19"/>
  <c r="M19"/>
  <c r="N19" s="1"/>
  <c r="E20"/>
  <c r="I20"/>
  <c r="M20"/>
  <c r="N20" s="1"/>
  <c r="E21"/>
  <c r="I21"/>
  <c r="M21"/>
  <c r="N21" s="1"/>
  <c r="E23"/>
  <c r="I23"/>
  <c r="M23"/>
  <c r="N23" s="1"/>
  <c r="E24"/>
  <c r="I24"/>
  <c r="M24"/>
  <c r="N24" s="1"/>
  <c r="E25"/>
  <c r="I25"/>
  <c r="M25"/>
  <c r="N25" s="1"/>
  <c r="E26"/>
  <c r="I26"/>
  <c r="M26"/>
  <c r="N26" s="1"/>
  <c r="E28"/>
  <c r="I28"/>
  <c r="M28"/>
  <c r="N28" s="1"/>
  <c r="E29"/>
  <c r="I29"/>
  <c r="M29"/>
  <c r="N29" s="1"/>
  <c r="E30"/>
  <c r="I30"/>
  <c r="M30"/>
  <c r="N30" s="1"/>
  <c r="E32"/>
  <c r="I32"/>
  <c r="M32"/>
  <c r="N32" s="1"/>
  <c r="E33"/>
  <c r="I33"/>
  <c r="M33"/>
  <c r="N33" s="1"/>
  <c r="E34"/>
  <c r="I34"/>
  <c r="M34"/>
  <c r="N34" s="1"/>
  <c r="E35"/>
  <c r="I35"/>
  <c r="M35"/>
  <c r="N35" s="1"/>
  <c r="E36"/>
  <c r="I36"/>
  <c r="M36"/>
  <c r="N36" s="1"/>
  <c r="E38"/>
  <c r="I38"/>
  <c r="M38"/>
  <c r="N38" s="1"/>
  <c r="E39"/>
  <c r="I39"/>
  <c r="M39"/>
  <c r="N39"/>
  <c r="O39" s="1"/>
  <c r="E41"/>
  <c r="I41"/>
  <c r="M41"/>
  <c r="N41"/>
  <c r="O41" s="1"/>
  <c r="E42"/>
  <c r="I42"/>
  <c r="M42"/>
  <c r="N42" s="1"/>
  <c r="E6" i="6"/>
  <c r="I6"/>
  <c r="M6"/>
  <c r="N6" s="1"/>
  <c r="E7"/>
  <c r="I7"/>
  <c r="M7"/>
  <c r="N7"/>
  <c r="O7" s="1"/>
  <c r="E10"/>
  <c r="I10"/>
  <c r="M10"/>
  <c r="N10"/>
  <c r="O10" s="1"/>
  <c r="E11"/>
  <c r="I11"/>
  <c r="M11"/>
  <c r="N11" s="1"/>
  <c r="E14"/>
  <c r="I14"/>
  <c r="M14"/>
  <c r="N14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19"/>
  <c r="I19"/>
  <c r="M19"/>
  <c r="N19"/>
  <c r="O19" s="1"/>
  <c r="E20"/>
  <c r="I20"/>
  <c r="M20"/>
  <c r="N20" s="1"/>
  <c r="E22"/>
  <c r="I22"/>
  <c r="M22"/>
  <c r="N22"/>
  <c r="O22" s="1"/>
  <c r="E23"/>
  <c r="I23"/>
  <c r="M23"/>
  <c r="N23" s="1"/>
  <c r="E24"/>
  <c r="I24"/>
  <c r="M24"/>
  <c r="N24"/>
  <c r="O24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3"/>
  <c r="I33"/>
  <c r="M33"/>
  <c r="N33"/>
  <c r="O33" s="1"/>
  <c r="E34"/>
  <c r="I34"/>
  <c r="M34"/>
  <c r="N34" s="1"/>
  <c r="E36"/>
  <c r="I36"/>
  <c r="M36"/>
  <c r="N36"/>
  <c r="O36" s="1"/>
  <c r="P36"/>
  <c r="I16" i="4"/>
  <c r="M16"/>
  <c r="I23"/>
  <c r="M23"/>
  <c r="M21"/>
  <c r="I18"/>
  <c r="M18"/>
  <c r="I5"/>
  <c r="M5"/>
  <c r="I9"/>
  <c r="M9"/>
  <c r="I7"/>
  <c r="M7"/>
  <c r="I31"/>
  <c r="M31"/>
  <c r="I13"/>
  <c r="M13"/>
  <c r="I36"/>
  <c r="M36"/>
  <c r="I37"/>
  <c r="M37"/>
  <c r="I11"/>
  <c r="M11"/>
  <c r="I20"/>
  <c r="M20"/>
  <c r="M32"/>
  <c r="I6"/>
  <c r="M6"/>
  <c r="I15"/>
  <c r="M15"/>
  <c r="I30"/>
  <c r="M30"/>
  <c r="I28"/>
  <c r="M28"/>
  <c r="I22"/>
  <c r="M22"/>
  <c r="I12"/>
  <c r="M12"/>
  <c r="I14"/>
  <c r="M14"/>
  <c r="I34"/>
  <c r="M34"/>
  <c r="I33"/>
  <c r="M33"/>
  <c r="I25"/>
  <c r="M25"/>
  <c r="I27"/>
  <c r="M27"/>
  <c r="I19"/>
  <c r="M19"/>
  <c r="I24"/>
  <c r="M24"/>
  <c r="I8"/>
  <c r="M8"/>
  <c r="I29"/>
  <c r="M29"/>
  <c r="I26"/>
  <c r="M26"/>
  <c r="I10"/>
  <c r="M10"/>
  <c r="I35"/>
  <c r="M35"/>
  <c r="I17"/>
  <c r="M17"/>
  <c r="I38"/>
  <c r="M38"/>
  <c r="I39"/>
  <c r="M39"/>
  <c r="I40"/>
  <c r="M40"/>
  <c r="I41"/>
  <c r="M41"/>
  <c r="I42"/>
  <c r="M42"/>
  <c r="I43"/>
  <c r="M43"/>
  <c r="I8" i="5"/>
  <c r="M8"/>
  <c r="I9"/>
  <c r="M9"/>
  <c r="I5"/>
  <c r="M5"/>
  <c r="I14"/>
  <c r="M14"/>
  <c r="M13"/>
  <c r="I6"/>
  <c r="M6"/>
  <c r="I10"/>
  <c r="M10"/>
  <c r="I11"/>
  <c r="M11"/>
  <c r="I12"/>
  <c r="M12"/>
  <c r="I16"/>
  <c r="M16"/>
  <c r="E6" i="1"/>
  <c r="I6"/>
  <c r="M6"/>
  <c r="N6" s="1"/>
  <c r="E7"/>
  <c r="I7"/>
  <c r="M7"/>
  <c r="N7"/>
  <c r="O7" s="1"/>
  <c r="E8"/>
  <c r="I8"/>
  <c r="M8"/>
  <c r="N8" s="1"/>
  <c r="E9"/>
  <c r="I9"/>
  <c r="N9" s="1"/>
  <c r="M9"/>
  <c r="E11"/>
  <c r="I11"/>
  <c r="N11" s="1"/>
  <c r="M11"/>
  <c r="E12"/>
  <c r="I12"/>
  <c r="M12"/>
  <c r="N12" s="1"/>
  <c r="E13"/>
  <c r="I13"/>
  <c r="M13"/>
  <c r="N13"/>
  <c r="O13" s="1"/>
  <c r="E15"/>
  <c r="I15"/>
  <c r="M15"/>
  <c r="N15" s="1"/>
  <c r="E16"/>
  <c r="I16"/>
  <c r="M16"/>
  <c r="N16"/>
  <c r="O16" s="1"/>
  <c r="E17"/>
  <c r="I17"/>
  <c r="M17"/>
  <c r="N17" s="1"/>
  <c r="E18"/>
  <c r="I18"/>
  <c r="M18"/>
  <c r="N18"/>
  <c r="O18" s="1"/>
  <c r="E20"/>
  <c r="I20"/>
  <c r="M20"/>
  <c r="N20" s="1"/>
  <c r="E21"/>
  <c r="I21"/>
  <c r="M21"/>
  <c r="N21"/>
  <c r="O21" s="1"/>
  <c r="E22"/>
  <c r="I22"/>
  <c r="M22"/>
  <c r="N22" s="1"/>
  <c r="E23"/>
  <c r="I23"/>
  <c r="M23"/>
  <c r="N23"/>
  <c r="O23" s="1"/>
  <c r="E25"/>
  <c r="I25"/>
  <c r="M25"/>
  <c r="N25" s="1"/>
  <c r="E26"/>
  <c r="I26"/>
  <c r="N26" s="1"/>
  <c r="M26"/>
  <c r="E27"/>
  <c r="I27"/>
  <c r="M27"/>
  <c r="N27" s="1"/>
  <c r="E28"/>
  <c r="I28"/>
  <c r="M28"/>
  <c r="N28"/>
  <c r="O28" s="1"/>
  <c r="E30"/>
  <c r="I30"/>
  <c r="N30" s="1"/>
  <c r="M30"/>
  <c r="E31"/>
  <c r="I31"/>
  <c r="M31"/>
  <c r="N31" s="1"/>
  <c r="E32"/>
  <c r="I32"/>
  <c r="M32"/>
  <c r="N32"/>
  <c r="O32" s="1"/>
  <c r="E34"/>
  <c r="I34"/>
  <c r="N34" s="1"/>
  <c r="M34"/>
  <c r="E35"/>
  <c r="I35"/>
  <c r="M35"/>
  <c r="N35"/>
  <c r="E37"/>
  <c r="I37"/>
  <c r="N37" s="1"/>
  <c r="M37"/>
  <c r="E38"/>
  <c r="I38"/>
  <c r="N38" s="1"/>
  <c r="M38"/>
  <c r="O35"/>
  <c r="O24" i="3"/>
  <c r="O19"/>
  <c r="O14"/>
  <c r="O8"/>
  <c r="O38" i="1" l="1"/>
  <c r="P38"/>
  <c r="P34"/>
  <c r="O34"/>
  <c r="P31"/>
  <c r="O31"/>
  <c r="P32"/>
  <c r="O30"/>
  <c r="P30"/>
  <c r="O27"/>
  <c r="P27"/>
  <c r="O26"/>
  <c r="P26"/>
  <c r="O20"/>
  <c r="P23"/>
  <c r="P20"/>
  <c r="O15"/>
  <c r="P15"/>
  <c r="P18"/>
  <c r="O8"/>
  <c r="P8"/>
  <c r="P34" i="6"/>
  <c r="O34"/>
  <c r="O23"/>
  <c r="P24"/>
  <c r="P23"/>
  <c r="O18"/>
  <c r="P18"/>
  <c r="O14"/>
  <c r="P15"/>
  <c r="P14"/>
  <c r="P17"/>
  <c r="P19"/>
  <c r="O6"/>
  <c r="P7"/>
  <c r="P6"/>
  <c r="O38" i="2"/>
  <c r="P39"/>
  <c r="P38"/>
  <c r="P33"/>
  <c r="O33"/>
  <c r="O30"/>
  <c r="P30"/>
  <c r="P28"/>
  <c r="O28"/>
  <c r="P25"/>
  <c r="O25"/>
  <c r="O23"/>
  <c r="P23"/>
  <c r="P20"/>
  <c r="O20"/>
  <c r="O18"/>
  <c r="P18"/>
  <c r="P15"/>
  <c r="O15"/>
  <c r="O12"/>
  <c r="P12"/>
  <c r="P7"/>
  <c r="O7"/>
  <c r="P34" i="3"/>
  <c r="O34"/>
  <c r="P37" i="1"/>
  <c r="O37"/>
  <c r="P22"/>
  <c r="O22"/>
  <c r="P17"/>
  <c r="O17"/>
  <c r="P12"/>
  <c r="O12"/>
  <c r="O11"/>
  <c r="P11"/>
  <c r="P13"/>
  <c r="P6"/>
  <c r="O6"/>
  <c r="P7"/>
  <c r="O32" i="6"/>
  <c r="P32"/>
  <c r="O28"/>
  <c r="P28"/>
  <c r="P27"/>
  <c r="O20"/>
  <c r="P20"/>
  <c r="O16"/>
  <c r="P16"/>
  <c r="O11"/>
  <c r="P11"/>
  <c r="P10"/>
  <c r="O42" i="2"/>
  <c r="P42"/>
  <c r="P41"/>
  <c r="P36"/>
  <c r="O36"/>
  <c r="O34"/>
  <c r="P34"/>
  <c r="P32"/>
  <c r="O32"/>
  <c r="O29"/>
  <c r="P29"/>
  <c r="P26"/>
  <c r="O26"/>
  <c r="O24"/>
  <c r="P24"/>
  <c r="P21"/>
  <c r="O21"/>
  <c r="O19"/>
  <c r="P19"/>
  <c r="P16"/>
  <c r="O16"/>
  <c r="P14"/>
  <c r="O14"/>
  <c r="O11"/>
  <c r="P11"/>
  <c r="P8"/>
  <c r="O8"/>
  <c r="O6"/>
  <c r="P6"/>
  <c r="P36" i="3"/>
  <c r="O36"/>
  <c r="O33"/>
  <c r="P33"/>
  <c r="O30"/>
  <c r="P30"/>
  <c r="P27"/>
  <c r="O27"/>
  <c r="O22"/>
  <c r="P22"/>
  <c r="O17"/>
  <c r="P17"/>
  <c r="O12"/>
  <c r="P12"/>
  <c r="O7"/>
  <c r="P7"/>
  <c r="P35" i="1"/>
  <c r="O25"/>
  <c r="P25"/>
  <c r="P9"/>
  <c r="O9"/>
  <c r="O30" i="6"/>
  <c r="P31"/>
  <c r="P30"/>
  <c r="P35" i="2"/>
  <c r="O35"/>
  <c r="P10"/>
  <c r="O10"/>
  <c r="O37" i="3"/>
  <c r="P37"/>
  <c r="O31"/>
  <c r="P31"/>
  <c r="P29"/>
  <c r="O29"/>
  <c r="O26"/>
  <c r="P24"/>
  <c r="P26"/>
  <c r="O21"/>
  <c r="P20"/>
  <c r="P19"/>
  <c r="P21"/>
  <c r="P15"/>
  <c r="P14"/>
  <c r="P16"/>
  <c r="O16"/>
  <c r="O11"/>
  <c r="P10"/>
  <c r="P11"/>
  <c r="P6"/>
  <c r="P8"/>
  <c r="O6"/>
  <c r="P16" i="1"/>
  <c r="P22" i="6"/>
  <c r="P33"/>
  <c r="P28" i="1"/>
  <c r="N10" i="5"/>
  <c r="O10" s="1"/>
  <c r="N12"/>
  <c r="O12" s="1"/>
  <c r="N16"/>
  <c r="O16" s="1"/>
  <c r="N6"/>
  <c r="O6" s="1"/>
  <c r="N11"/>
  <c r="O11" s="1"/>
  <c r="N14"/>
  <c r="O14" s="1"/>
  <c r="N8"/>
  <c r="N13"/>
  <c r="O13" s="1"/>
  <c r="N5"/>
  <c r="N9"/>
  <c r="O9" s="1"/>
  <c r="N43" i="4"/>
  <c r="O43" s="1"/>
  <c r="N42"/>
  <c r="O42" s="1"/>
  <c r="N39"/>
  <c r="N38"/>
  <c r="O38" s="1"/>
  <c r="N14"/>
  <c r="O14" s="1"/>
  <c r="N22"/>
  <c r="O22" s="1"/>
  <c r="N9"/>
  <c r="O9" s="1"/>
  <c r="N18"/>
  <c r="O18" s="1"/>
  <c r="N23"/>
  <c r="O23" s="1"/>
  <c r="N33"/>
  <c r="O33" s="1"/>
  <c r="N12"/>
  <c r="O12" s="1"/>
  <c r="N6"/>
  <c r="O6" s="1"/>
  <c r="N5"/>
  <c r="O5" s="1"/>
  <c r="N29"/>
  <c r="O29" s="1"/>
  <c r="N34"/>
  <c r="O34" s="1"/>
  <c r="N27"/>
  <c r="O27" s="1"/>
  <c r="N32"/>
  <c r="O32" s="1"/>
  <c r="N24"/>
  <c r="O24" s="1"/>
  <c r="N17"/>
  <c r="O17" s="1"/>
  <c r="N35"/>
  <c r="O35" s="1"/>
  <c r="N8"/>
  <c r="O8" s="1"/>
  <c r="N19"/>
  <c r="N15"/>
  <c r="O15" s="1"/>
  <c r="N37"/>
  <c r="O37" s="1"/>
  <c r="N36"/>
  <c r="O36" s="1"/>
  <c r="N13"/>
  <c r="O13" s="1"/>
  <c r="N21"/>
  <c r="O21" s="1"/>
  <c r="N11"/>
  <c r="O11" s="1"/>
  <c r="N40"/>
  <c r="O40" s="1"/>
  <c r="N26"/>
  <c r="O26" s="1"/>
  <c r="O39"/>
  <c r="N28"/>
  <c r="O28" s="1"/>
  <c r="N20"/>
  <c r="N31"/>
  <c r="O31" s="1"/>
  <c r="N16"/>
  <c r="N41"/>
  <c r="N10"/>
  <c r="O10" s="1"/>
  <c r="N25"/>
  <c r="O25" s="1"/>
  <c r="N30"/>
  <c r="N7"/>
  <c r="O8" i="5" l="1"/>
  <c r="O5"/>
  <c r="O7" i="4"/>
  <c r="O19"/>
  <c r="O41"/>
  <c r="O16"/>
  <c r="O20"/>
  <c r="O30"/>
  <c r="P20" s="1"/>
  <c r="P23" l="1"/>
  <c r="P30"/>
  <c r="P14"/>
  <c r="P21"/>
  <c r="P16"/>
  <c r="P35"/>
  <c r="P36"/>
  <c r="P15"/>
  <c r="P34"/>
  <c r="P17"/>
  <c r="P10"/>
  <c r="P27"/>
  <c r="P41"/>
  <c r="P38"/>
  <c r="P7"/>
  <c r="P12"/>
  <c r="P22"/>
  <c r="P24"/>
  <c r="P26"/>
  <c r="P37"/>
  <c r="P6"/>
  <c r="P13"/>
  <c r="P33"/>
  <c r="P31"/>
  <c r="P18"/>
  <c r="P11"/>
  <c r="P19"/>
  <c r="P28"/>
  <c r="P9"/>
  <c r="P43"/>
  <c r="P39"/>
  <c r="P40"/>
  <c r="P5"/>
  <c r="P25"/>
  <c r="P8"/>
  <c r="P32"/>
  <c r="P29"/>
  <c r="P42"/>
  <c r="P15" i="5"/>
  <c r="P10"/>
  <c r="P5"/>
  <c r="P11"/>
  <c r="P7"/>
  <c r="P14"/>
  <c r="P9"/>
  <c r="P6"/>
  <c r="P12"/>
  <c r="P13"/>
  <c r="P8"/>
  <c r="P16"/>
</calcChain>
</file>

<file path=xl/sharedStrings.xml><?xml version="1.0" encoding="utf-8"?>
<sst xmlns="http://schemas.openxmlformats.org/spreadsheetml/2006/main" count="367" uniqueCount="155">
  <si>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</si>
  <si>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</si>
  <si>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</si>
  <si>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</si>
  <si>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</si>
  <si>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</si>
  <si>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</si>
  <si>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</si>
  <si>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</si>
  <si>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</si>
  <si>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</si>
  <si>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</si>
  <si>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</si>
  <si>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</si>
  <si>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</si>
  <si>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</si>
  <si>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</si>
  <si>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</si>
  <si>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</si>
  <si>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</si>
  <si>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</si>
  <si>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</si>
  <si>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</si>
  <si>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</si>
  <si>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</si>
  <si>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</si>
  <si>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</si>
  <si>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</si>
  <si>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</si>
  <si>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</si>
  <si>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</si>
  <si>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</si>
  <si>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</si>
  <si>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</si>
  <si>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</si>
  <si>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</si>
  <si>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</si>
  <si>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</si>
  <si>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</si>
  <si>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</si>
  <si>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</si>
  <si>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</si>
  <si>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</si>
  <si>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</si>
  <si>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</si>
  <si>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</si>
  <si>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</si>
  <si>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</si>
  <si>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</si>
  <si>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</si>
  <si>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</si>
  <si>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</si>
  <si>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</si>
  <si>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</si>
  <si>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</si>
  <si>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</si>
  <si>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</si>
  <si>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</si>
  <si>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</si>
  <si>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</si>
  <si>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</si>
  <si>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</si>
  <si>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</si>
  <si>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</si>
  <si>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Vybíral Josef</t>
  </si>
  <si>
    <t>Kužílek Oldřich</t>
  </si>
  <si>
    <t>Lutter Milan</t>
  </si>
  <si>
    <t>Bohun Lukáš</t>
  </si>
  <si>
    <t>Zouhar Pavel</t>
  </si>
  <si>
    <t>Štancl Lubomír</t>
  </si>
  <si>
    <t>Doležel Vladislav</t>
  </si>
  <si>
    <t>nad 105 kg</t>
  </si>
  <si>
    <t>Drbal Martin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</si>
  <si>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</si>
  <si>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</si>
  <si>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</si>
  <si>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</si>
  <si>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</si>
  <si>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</si>
  <si>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</si>
  <si>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</si>
  <si>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</si>
  <si>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Zlín</t>
  </si>
  <si>
    <t>Brhel Pavel</t>
  </si>
  <si>
    <t>Brno</t>
  </si>
  <si>
    <t>Fiala Lukáš</t>
  </si>
  <si>
    <t>Pracz Tomáš</t>
  </si>
  <si>
    <t>Bohdaneč</t>
  </si>
  <si>
    <t>3.</t>
  </si>
  <si>
    <t>Uher Roman</t>
  </si>
  <si>
    <t>Gergela Milan</t>
  </si>
  <si>
    <t>Kessner Michal</t>
  </si>
  <si>
    <t>94 kg</t>
  </si>
  <si>
    <t>Hořák Ladislav</t>
  </si>
  <si>
    <t>105 kg</t>
  </si>
  <si>
    <t>Kejík Tomáš</t>
  </si>
  <si>
    <t>Zelenák Jan</t>
  </si>
  <si>
    <t>Knychal Radek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</si>
  <si>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</si>
  <si>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</si>
  <si>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</si>
  <si>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</si>
  <si>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</si>
  <si>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Špunda Adam</t>
  </si>
  <si>
    <t>Ignácek Tomáš</t>
  </si>
  <si>
    <t>Mader Ondřej</t>
  </si>
  <si>
    <t>Nevtípil Tadeáš</t>
  </si>
  <si>
    <t>Maruška Vítězslav</t>
  </si>
  <si>
    <t>SPČ Vzpírání Olomouc</t>
  </si>
  <si>
    <t>Vzpírání Haná Náměšť</t>
  </si>
  <si>
    <t>Bušo Michal</t>
  </si>
  <si>
    <t>Dostál Martin</t>
  </si>
  <si>
    <t>Šebestík Tomáš</t>
  </si>
  <si>
    <t>Říhová Lucie</t>
  </si>
  <si>
    <t>Bonaventura Michaela</t>
  </si>
  <si>
    <t>Grézl Jan</t>
  </si>
  <si>
    <t>Švejdová Ivana</t>
  </si>
  <si>
    <t>TAK Hellas Brno</t>
  </si>
  <si>
    <t>Havlík Eduard</t>
  </si>
  <si>
    <t>TAK Hellas</t>
  </si>
  <si>
    <t>Hanák Michal</t>
  </si>
  <si>
    <t>Vokurek Martin</t>
  </si>
  <si>
    <t>Kadlec Aleš</t>
  </si>
  <si>
    <t>Maršálek Josef</t>
  </si>
  <si>
    <t>Malíčková Veronika</t>
  </si>
  <si>
    <t>Chudý Jan</t>
  </si>
  <si>
    <t>Hlavinka Ondřej</t>
  </si>
  <si>
    <t>Dobrý Jan</t>
  </si>
  <si>
    <t>Dobrý Jaroslav</t>
  </si>
  <si>
    <t>Liška Radim</t>
  </si>
  <si>
    <t>Švecová Julie</t>
  </si>
  <si>
    <t>Lenďáková Lucie</t>
  </si>
  <si>
    <t>Pernica Libor</t>
  </si>
  <si>
    <t>Crossfit Hometown Praha</t>
  </si>
  <si>
    <t>Lolková Veronika</t>
  </si>
  <si>
    <t>Omega Olomouc</t>
  </si>
  <si>
    <t>Huml Jiří</t>
  </si>
  <si>
    <t>Zdražil Lukáš</t>
  </si>
  <si>
    <t>Citterbardová Kristýna</t>
  </si>
  <si>
    <t>Grézlová Ivana</t>
  </si>
  <si>
    <t>Hardcore Olomouc</t>
  </si>
  <si>
    <t>Janků Marek</t>
  </si>
  <si>
    <t>Ultimate Olomouc</t>
  </si>
  <si>
    <t>8.7.2017 - Olomouc</t>
  </si>
  <si>
    <t>Summer weightlifting games Olomouc 2017</t>
  </si>
  <si>
    <t>Kubis Marcel</t>
  </si>
  <si>
    <t>Rozhodčí: Daniel Kolář st., Vladislav Doležel, Josef Brázdil, Daniel Kolář ml.</t>
  </si>
  <si>
    <t>Vojta Jaroslav</t>
  </si>
  <si>
    <t>Soldán Filip</t>
  </si>
  <si>
    <t>Concolino Renato</t>
  </si>
  <si>
    <t>Maršík Rodolfo</t>
  </si>
  <si>
    <t>Tůma Pavel</t>
  </si>
  <si>
    <t>Urban Milan</t>
  </si>
  <si>
    <t>CFDestiny Brno</t>
  </si>
  <si>
    <t>Crossfit Olomouc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</si>
</sst>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  <numFmt numFmtId="169" formatCode="dd/mm/yyyy"/>
  </numFmts>
  <fonts count="24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8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50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 applyAlignment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4" fillId="0" borderId="17" xfId="0" applyNumberFormat="1" applyFont="1" applyFill="1" applyBorder="1"/>
    <xf numFmtId="0" fontId="8" fillId="0" borderId="2" xfId="0" applyFont="1" applyBorder="1" applyAlignment="1">
      <alignment horizontal="center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5" fillId="0" borderId="27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0" fillId="0" borderId="0" xfId="0" applyFont="1"/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/>
    </xf>
    <xf numFmtId="168" fontId="4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0" fontId="0" fillId="0" borderId="0" xfId="0" applyBorder="1"/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Fill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/>
    <xf numFmtId="166" fontId="5" fillId="0" borderId="22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/>
    </xf>
    <xf numFmtId="166" fontId="4" fillId="0" borderId="29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/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42" xfId="0" applyBorder="1" applyAlignment="1"/>
    <xf numFmtId="0" fontId="5" fillId="0" borderId="42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4" fillId="0" borderId="45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3" borderId="0" xfId="0" applyFont="1" applyFill="1"/>
    <xf numFmtId="167" fontId="4" fillId="0" borderId="29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0" fillId="0" borderId="42" xfId="0" applyBorder="1"/>
    <xf numFmtId="0" fontId="13" fillId="0" borderId="0" xfId="0" applyFont="1"/>
    <xf numFmtId="166" fontId="5" fillId="0" borderId="2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 vertic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Fill="1" applyBorder="1" applyAlignment="1">
      <alignment horizontal="left" vertic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5" fillId="0" borderId="52" xfId="0" applyNumberFormat="1" applyFont="1" applyFill="1" applyBorder="1" applyAlignment="1">
      <alignment horizontal="center"/>
    </xf>
    <xf numFmtId="166" fontId="5" fillId="0" borderId="51" xfId="0" applyNumberFormat="1" applyFont="1" applyFill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Fill="1" applyBorder="1" applyAlignment="1">
      <alignment horizontal="center"/>
    </xf>
    <xf numFmtId="166" fontId="5" fillId="0" borderId="6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left"/>
    </xf>
    <xf numFmtId="166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6" fontId="4" fillId="0" borderId="61" xfId="0" applyNumberFormat="1" applyFont="1" applyFill="1" applyBorder="1" applyAlignment="1">
      <alignment horizontal="center"/>
    </xf>
    <xf numFmtId="166" fontId="4" fillId="0" borderId="58" xfId="0" applyNumberFormat="1" applyFont="1" applyFill="1" applyBorder="1" applyAlignment="1">
      <alignment horizontal="center"/>
    </xf>
    <xf numFmtId="166" fontId="4" fillId="0" borderId="57" xfId="0" applyNumberFormat="1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6" fontId="4" fillId="0" borderId="62" xfId="0" applyNumberFormat="1" applyFont="1" applyFill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4" fillId="0" borderId="29" xfId="0" applyNumberFormat="1" applyFont="1" applyFill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Fill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6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29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7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9" fontId="0" fillId="0" borderId="0" xfId="0" applyNumberFormat="1" applyFont="1"/>
    <xf numFmtId="0" fontId="4" fillId="0" borderId="65" xfId="0" applyFont="1" applyFill="1" applyBorder="1"/>
    <xf numFmtId="0" fontId="4" fillId="0" borderId="65" xfId="0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9" fontId="0" fillId="3" borderId="0" xfId="0" applyNumberFormat="1" applyFon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9" fontId="13" fillId="0" borderId="0" xfId="0" applyNumberFormat="1" applyFont="1"/>
    <xf numFmtId="165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166" fontId="0" fillId="5" borderId="1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6" fontId="0" fillId="5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0" fillId="0" borderId="68" xfId="0" applyNumberFormat="1" applyFon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/>
    </xf>
    <xf numFmtId="166" fontId="0" fillId="0" borderId="68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165" fontId="0" fillId="0" borderId="71" xfId="0" applyNumberFormat="1" applyFont="1" applyFill="1" applyBorder="1" applyAlignment="1">
      <alignment horizontal="center"/>
    </xf>
    <xf numFmtId="0" fontId="22" fillId="2" borderId="69" xfId="0" applyFont="1" applyFill="1" applyBorder="1" applyAlignment="1">
      <alignment horizontal="center"/>
    </xf>
    <xf numFmtId="0" fontId="0" fillId="0" borderId="72" xfId="0" applyFont="1" applyFill="1" applyBorder="1" applyAlignment="1">
      <alignment vertical="center"/>
    </xf>
    <xf numFmtId="2" fontId="0" fillId="0" borderId="73" xfId="0" applyNumberFormat="1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/>
    </xf>
    <xf numFmtId="165" fontId="0" fillId="0" borderId="75" xfId="0" applyNumberFormat="1" applyFont="1" applyFill="1" applyBorder="1" applyAlignment="1">
      <alignment horizontal="center"/>
    </xf>
    <xf numFmtId="166" fontId="0" fillId="0" borderId="73" xfId="0" applyNumberFormat="1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165" fontId="0" fillId="0" borderId="76" xfId="0" applyNumberFormat="1" applyFont="1" applyFill="1" applyBorder="1" applyAlignment="1">
      <alignment horizontal="center"/>
    </xf>
    <xf numFmtId="0" fontId="22" fillId="2" borderId="74" xfId="0" applyFont="1" applyFill="1" applyBorder="1" applyAlignment="1">
      <alignment horizontal="center"/>
    </xf>
    <xf numFmtId="1" fontId="0" fillId="0" borderId="73" xfId="0" applyNumberFormat="1" applyFont="1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2" fontId="0" fillId="0" borderId="73" xfId="0" applyNumberFormat="1" applyFont="1" applyFill="1" applyBorder="1" applyAlignment="1">
      <alignment horizontal="center"/>
    </xf>
    <xf numFmtId="2" fontId="0" fillId="3" borderId="73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/>
    </xf>
    <xf numFmtId="2" fontId="0" fillId="3" borderId="77" xfId="0" applyNumberFormat="1" applyFont="1" applyFill="1" applyBorder="1" applyAlignment="1">
      <alignment horizontal="center"/>
    </xf>
    <xf numFmtId="0" fontId="0" fillId="3" borderId="77" xfId="0" applyFont="1" applyFill="1" applyBorder="1" applyAlignment="1">
      <alignment horizontal="center"/>
    </xf>
    <xf numFmtId="165" fontId="0" fillId="0" borderId="78" xfId="0" applyNumberFormat="1" applyFont="1" applyFill="1" applyBorder="1" applyAlignment="1">
      <alignment horizontal="center"/>
    </xf>
    <xf numFmtId="166" fontId="0" fillId="3" borderId="77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166" fontId="15" fillId="3" borderId="77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165" fontId="0" fillId="0" borderId="79" xfId="0" applyNumberFormat="1" applyFon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3" borderId="72" xfId="0" applyNumberFormat="1" applyFont="1" applyFill="1" applyBorder="1" applyAlignment="1">
      <alignment horizontal="left" vertical="center"/>
    </xf>
    <xf numFmtId="0" fontId="0" fillId="0" borderId="67" xfId="0" applyFill="1" applyBorder="1" applyAlignment="1">
      <alignment vertical="center"/>
    </xf>
    <xf numFmtId="166" fontId="0" fillId="3" borderId="73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" fontId="0" fillId="0" borderId="68" xfId="0" applyNumberFormat="1" applyFont="1" applyFill="1" applyBorder="1" applyAlignment="1">
      <alignment horizont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/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5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horizontal="center"/>
    </xf>
    <xf numFmtId="2" fontId="0" fillId="3" borderId="58" xfId="0" applyNumberFormat="1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165" fontId="0" fillId="0" borderId="82" xfId="0" applyNumberFormat="1" applyFont="1" applyFill="1" applyBorder="1" applyAlignment="1">
      <alignment horizontal="center"/>
    </xf>
    <xf numFmtId="166" fontId="0" fillId="3" borderId="58" xfId="0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66" fontId="15" fillId="3" borderId="58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165" fontId="0" fillId="0" borderId="62" xfId="0" applyNumberFormat="1" applyFont="1" applyFill="1" applyBorder="1" applyAlignment="1">
      <alignment horizontal="center"/>
    </xf>
    <xf numFmtId="0" fontId="22" fillId="2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vertical="center"/>
    </xf>
    <xf numFmtId="0" fontId="0" fillId="0" borderId="85" xfId="0" applyFill="1" applyBorder="1" applyAlignment="1">
      <alignment horizontal="center" vertical="center"/>
    </xf>
    <xf numFmtId="2" fontId="0" fillId="0" borderId="85" xfId="0" applyNumberFormat="1" applyFont="1" applyFill="1" applyBorder="1" applyAlignment="1">
      <alignment horizontal="center" vertical="center"/>
    </xf>
    <xf numFmtId="1" fontId="0" fillId="0" borderId="85" xfId="0" applyNumberFormat="1" applyFont="1" applyFill="1" applyBorder="1" applyAlignment="1">
      <alignment horizontal="center"/>
    </xf>
    <xf numFmtId="165" fontId="0" fillId="0" borderId="86" xfId="0" applyNumberFormat="1" applyFont="1" applyFill="1" applyBorder="1" applyAlignment="1">
      <alignment horizontal="center"/>
    </xf>
    <xf numFmtId="166" fontId="0" fillId="0" borderId="85" xfId="0" applyNumberFormat="1" applyFont="1" applyFill="1" applyBorder="1" applyAlignment="1">
      <alignment horizontal="center"/>
    </xf>
    <xf numFmtId="1" fontId="21" fillId="0" borderId="86" xfId="0" applyNumberFormat="1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165" fontId="0" fillId="0" borderId="87" xfId="0" applyNumberFormat="1" applyFont="1" applyFill="1" applyBorder="1" applyAlignment="1">
      <alignment horizontal="center"/>
    </xf>
    <xf numFmtId="0" fontId="22" fillId="2" borderId="8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6.75" customHeight="1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8" ht="44.25" customHeight="1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3"/>
    </row>
    <row r="3" spans="1:18" ht="17.25" customHeight="1">
      <c r="A3" s="449"/>
      <c r="B3" s="449"/>
      <c r="C3" s="449"/>
      <c r="D3" s="449"/>
      <c r="E3" s="449"/>
      <c r="F3" s="450" t="s">
        <v>2</v>
      </c>
      <c r="G3" s="450"/>
      <c r="H3" s="450"/>
      <c r="I3" s="450"/>
      <c r="J3" s="450" t="s">
        <v>3</v>
      </c>
      <c r="K3" s="450"/>
      <c r="L3" s="450"/>
      <c r="M3" s="450"/>
      <c r="N3" s="451"/>
      <c r="O3" s="451"/>
      <c r="P3" s="451"/>
      <c r="Q3" s="5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3"/>
    </row>
    <row r="5" spans="1:18" ht="17.25" customHeight="1">
      <c r="A5" s="446" t="s">
        <v>16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19"/>
      <c r="G6" s="20"/>
      <c r="H6" s="20"/>
      <c r="I6" s="21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RANK(N6,N6:N9,0)</f>
        <v>3</v>
      </c>
      <c r="Q6" s="13"/>
    </row>
    <row r="7" spans="1:18" ht="15.75" customHeight="1">
      <c r="A7" s="25" t="s">
        <v>17</v>
      </c>
      <c r="B7" s="26" t="s">
        <v>18</v>
      </c>
      <c r="C7" s="27">
        <v>53.8</v>
      </c>
      <c r="D7" s="28">
        <v>1985</v>
      </c>
      <c r="E7" s="29">
        <f>10^(0.89726074*((LOG((C7/148.026)/LOG(10))*(LOG((C7/148.026)/LOG(10))))))</f>
        <v>1.4905929535993612</v>
      </c>
      <c r="F7" s="30">
        <v>40</v>
      </c>
      <c r="G7" s="31">
        <v>-43</v>
      </c>
      <c r="H7" s="31">
        <v>-43</v>
      </c>
      <c r="I7" s="32">
        <f>IF(MAX(F7:H7)&lt;0,0,MAX(F7:H7))</f>
        <v>40</v>
      </c>
      <c r="J7" s="31">
        <v>55</v>
      </c>
      <c r="K7" s="33">
        <v>-57</v>
      </c>
      <c r="L7" s="31">
        <v>57</v>
      </c>
      <c r="M7" s="34">
        <f>IF(MAX(J7:L7)&lt;0,0,MAX(J7:L7))</f>
        <v>57</v>
      </c>
      <c r="N7" s="35">
        <f>I7+M7</f>
        <v>97</v>
      </c>
      <c r="O7" s="36">
        <f>N7*E7</f>
        <v>144.58751649913805</v>
      </c>
      <c r="P7" s="37">
        <f>RANK(N7,N5:N8,0)</f>
        <v>2</v>
      </c>
      <c r="Q7" s="13"/>
    </row>
    <row r="8" spans="1:18" ht="16.5" customHeight="1">
      <c r="A8" s="38" t="s">
        <v>19</v>
      </c>
      <c r="B8" s="39" t="s">
        <v>18</v>
      </c>
      <c r="C8" s="40">
        <v>55</v>
      </c>
      <c r="D8" s="41">
        <v>1992</v>
      </c>
      <c r="E8" s="29">
        <f>10^(0.89726074*((LOG((C8/148.026)/LOG(10))*(LOG((C8/148.026)/LOG(10))))))</f>
        <v>1.4651580065753265</v>
      </c>
      <c r="F8" s="30">
        <v>-43</v>
      </c>
      <c r="G8" s="31">
        <v>-43</v>
      </c>
      <c r="H8" s="31">
        <v>44</v>
      </c>
      <c r="I8" s="32">
        <f>IF(MAX(F8:H8)&lt;0,0,MAX(F8:H8))</f>
        <v>44</v>
      </c>
      <c r="J8" s="31">
        <v>52</v>
      </c>
      <c r="K8" s="31">
        <v>54</v>
      </c>
      <c r="L8" s="31">
        <v>-56</v>
      </c>
      <c r="M8" s="34">
        <f>IF(MAX(J8:L8)&lt;0,0,MAX(J8:L8))</f>
        <v>54</v>
      </c>
      <c r="N8" s="35">
        <f>I8+M8</f>
        <v>98</v>
      </c>
      <c r="O8" s="36">
        <f>N8*E8</f>
        <v>143.58548464438201</v>
      </c>
      <c r="P8" s="37">
        <f>RANK(N8,N6:N9,0)</f>
        <v>1</v>
      </c>
      <c r="Q8" s="13"/>
    </row>
    <row r="9" spans="1:18" ht="16.5" hidden="1" customHeight="1">
      <c r="A9" s="42"/>
      <c r="B9" s="43"/>
      <c r="C9" s="44">
        <v>59.6</v>
      </c>
      <c r="D9" s="43"/>
      <c r="E9" s="45">
        <f>10^(0.794358141*((LOG((C9/174.393)/LOG(10))*(LOG((C9/174.393)/LOG(10))))))</f>
        <v>1.4883636694761329</v>
      </c>
      <c r="F9" s="46"/>
      <c r="G9" s="47"/>
      <c r="H9" s="47"/>
      <c r="I9" s="48">
        <f>IF(MAX(F9:H9)&lt;0,0,MAX(F9:H9))</f>
        <v>0</v>
      </c>
      <c r="J9" s="49"/>
      <c r="K9" s="47"/>
      <c r="L9" s="47"/>
      <c r="M9" s="48">
        <f>IF(MAX(J9:L9)&lt;0,0,MAX(J9:L9))</f>
        <v>0</v>
      </c>
      <c r="N9" s="50">
        <f>I9+M9</f>
        <v>0</v>
      </c>
      <c r="O9" s="51">
        <f>N9*E9</f>
        <v>0</v>
      </c>
      <c r="P9" s="24">
        <f>RANK(N9,N6:N9,0)</f>
        <v>3</v>
      </c>
      <c r="Q9" s="13"/>
    </row>
    <row r="10" spans="1:18" ht="17.25" hidden="1" customHeight="1">
      <c r="A10" s="445" t="s">
        <v>20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52"/>
    </row>
    <row r="11" spans="1:18" ht="16.5" hidden="1" customHeight="1">
      <c r="A11" s="53"/>
      <c r="B11" s="54"/>
      <c r="C11" s="44">
        <v>61</v>
      </c>
      <c r="D11" s="17"/>
      <c r="E11" s="43">
        <f>10^(0.794358141*((LOG((C11/174.393)/LOG(10))*(LOG((C11/174.393)/LOG(10))))))</f>
        <v>1.4632549677285687</v>
      </c>
      <c r="F11" s="55"/>
      <c r="G11" s="56"/>
      <c r="H11" s="56"/>
      <c r="I11" s="48">
        <f>IF(MAX(F11:H11)&lt;0,0,MAX(F11:H11))</f>
        <v>0</v>
      </c>
      <c r="J11" s="55"/>
      <c r="K11" s="56"/>
      <c r="L11" s="56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RANK(N11,N11:N13,0)</f>
        <v>1</v>
      </c>
      <c r="Q11" s="57"/>
    </row>
    <row r="12" spans="1:18" ht="16.5" hidden="1" customHeight="1">
      <c r="A12" s="58"/>
      <c r="B12" s="43"/>
      <c r="C12" s="44">
        <v>56</v>
      </c>
      <c r="D12" s="43">
        <v>2000</v>
      </c>
      <c r="E12" s="43">
        <f>10^(0.794358141*((LOG((C12/174.393)/LOG(10))*(LOG((C12/174.393)/LOG(10))))))</f>
        <v>1.5607564739647632</v>
      </c>
      <c r="F12" s="49"/>
      <c r="G12" s="47"/>
      <c r="H12" s="47"/>
      <c r="I12" s="48">
        <f>IF(MAX(F12:H12)&lt;0,0,MAX(F12:H12))</f>
        <v>0</v>
      </c>
      <c r="J12" s="49"/>
      <c r="K12" s="47"/>
      <c r="L12" s="4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24">
        <f>RANK(N12,N11:N13,0)</f>
        <v>1</v>
      </c>
      <c r="Q12" s="59"/>
    </row>
    <row r="13" spans="1:18" ht="16.5" hidden="1" customHeight="1">
      <c r="A13" s="60"/>
      <c r="B13" s="61"/>
      <c r="C13" s="62">
        <v>59.6</v>
      </c>
      <c r="D13" s="61"/>
      <c r="E13" s="61">
        <f>10^(0.794358141*((LOG((C13/174.393)/LOG(10))*(LOG((C13/174.393)/LOG(10))))))</f>
        <v>1.4883636694761329</v>
      </c>
      <c r="F13" s="63"/>
      <c r="G13" s="64"/>
      <c r="H13" s="64"/>
      <c r="I13" s="65">
        <f>IF(MAX(F13:H13)&lt;0,0,MAX(F13:H13))</f>
        <v>0</v>
      </c>
      <c r="J13" s="66"/>
      <c r="K13" s="64"/>
      <c r="L13" s="64"/>
      <c r="M13" s="65">
        <f>IF(MAX(J13:L13)&lt;0,0,MAX(J13:L13))</f>
        <v>0</v>
      </c>
      <c r="N13" s="67">
        <f>I13+M13</f>
        <v>0</v>
      </c>
      <c r="O13" s="68">
        <f>N13*E13</f>
        <v>0</v>
      </c>
      <c r="P13" s="69">
        <f>RANK(N13,N11:N13,0)</f>
        <v>1</v>
      </c>
      <c r="Q13" s="59"/>
    </row>
    <row r="14" spans="1:18" ht="17.25" customHeight="1">
      <c r="A14" s="446" t="s">
        <v>21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59"/>
    </row>
    <row r="15" spans="1:18" ht="15.75" hidden="1" customHeight="1">
      <c r="A15" s="70"/>
      <c r="B15" s="71"/>
      <c r="C15" s="16">
        <v>68.099999999999994</v>
      </c>
      <c r="D15" s="17">
        <v>1998</v>
      </c>
      <c r="E15" s="18">
        <f>10^(0.794358141*((LOG((C15/174.393)/LOG(10))*(LOG((C15/174.393)/LOG(10))))))</f>
        <v>1.356687174669762</v>
      </c>
      <c r="F15" s="19"/>
      <c r="G15" s="20"/>
      <c r="H15" s="20"/>
      <c r="I15" s="21">
        <f>IF(MAX(F15:H15)&lt;0,0,MAX(F15:H15))</f>
        <v>0</v>
      </c>
      <c r="J15" s="19"/>
      <c r="K15" s="20"/>
      <c r="L15" s="20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24">
        <f>RANK(N15,N15:N18,0)</f>
        <v>2</v>
      </c>
      <c r="Q15" s="59"/>
      <c r="R15" s="72"/>
    </row>
    <row r="16" spans="1:18" ht="16.5" customHeight="1">
      <c r="A16" s="73" t="s">
        <v>22</v>
      </c>
      <c r="B16" s="74" t="s">
        <v>23</v>
      </c>
      <c r="C16" s="75">
        <v>63.8</v>
      </c>
      <c r="D16" s="74">
        <v>1988</v>
      </c>
      <c r="E16" s="76">
        <f>10^(0.89726074*((LOG((C16/148.026)/LOG(10))*(LOG((C16/148.026)/LOG(10))))))</f>
        <v>1.3178823760507326</v>
      </c>
      <c r="F16" s="77">
        <v>30</v>
      </c>
      <c r="G16" s="78">
        <v>34</v>
      </c>
      <c r="H16" s="78">
        <v>36</v>
      </c>
      <c r="I16" s="79">
        <f>IF(MAX(F16:H16)&lt;0,0,MAX(F16:H16))</f>
        <v>36</v>
      </c>
      <c r="J16" s="78">
        <v>40</v>
      </c>
      <c r="K16" s="78">
        <v>45</v>
      </c>
      <c r="L16" s="78">
        <v>48</v>
      </c>
      <c r="M16" s="80">
        <f>IF(MAX(J16:L16)&lt;0,0,MAX(J16:L16))</f>
        <v>48</v>
      </c>
      <c r="N16" s="81">
        <f>I16+M16</f>
        <v>84</v>
      </c>
      <c r="O16" s="82">
        <f>N16*E16</f>
        <v>110.70211958826154</v>
      </c>
      <c r="P16" s="83">
        <f>RANK(N16,N15:N18,0)</f>
        <v>1</v>
      </c>
      <c r="Q16" s="59"/>
    </row>
    <row r="17" spans="1:25" ht="16.5" hidden="1" customHeight="1">
      <c r="A17" s="84"/>
      <c r="B17" s="85"/>
      <c r="C17" s="16">
        <v>60</v>
      </c>
      <c r="D17" s="85">
        <v>2000</v>
      </c>
      <c r="E17" s="18">
        <f>10^(0.794358141*((LOG((C17/174.393)/LOG(10))*(LOG((C17/174.393)/LOG(10))))))</f>
        <v>1.4810297176114258</v>
      </c>
      <c r="F17" s="86"/>
      <c r="G17" s="87"/>
      <c r="H17" s="87"/>
      <c r="I17" s="21">
        <f>IF(MAX(F17:H17)&lt;0,0,MAX(F17:H17))</f>
        <v>0</v>
      </c>
      <c r="J17" s="86"/>
      <c r="K17" s="87"/>
      <c r="L17" s="87"/>
      <c r="M17" s="21">
        <f>IF(MAX(J17:L17)&lt;0,0,MAX(J17:L17))</f>
        <v>0</v>
      </c>
      <c r="N17" s="22">
        <f>I17+M17</f>
        <v>0</v>
      </c>
      <c r="O17" s="88">
        <f>N17*E17</f>
        <v>0</v>
      </c>
      <c r="P17" s="37">
        <f>RANK(N17,N15:N18,0)</f>
        <v>2</v>
      </c>
      <c r="Q17" s="59"/>
    </row>
    <row r="18" spans="1:25" ht="15.6" hidden="1" customHeight="1">
      <c r="A18" s="89"/>
      <c r="B18" s="61"/>
      <c r="C18" s="62">
        <v>62</v>
      </c>
      <c r="D18" s="61"/>
      <c r="E18" s="90">
        <f>10^(0.794358141*((LOG((C18/174.393)/LOG(10))*(LOG((C18/174.393)/LOG(10))))))</f>
        <v>1.4462434115461982</v>
      </c>
      <c r="F18" s="63"/>
      <c r="G18" s="64"/>
      <c r="H18" s="64"/>
      <c r="I18" s="65">
        <f>IF(MAX(F18:H18)&lt;0,0,MAX(F18:H18))</f>
        <v>0</v>
      </c>
      <c r="J18" s="66"/>
      <c r="K18" s="64"/>
      <c r="L18" s="64"/>
      <c r="M18" s="65">
        <f>IF(MAX(J18:L18)&lt;0,0,MAX(J18:L18))</f>
        <v>0</v>
      </c>
      <c r="N18" s="67">
        <f>I18+M18</f>
        <v>0</v>
      </c>
      <c r="O18" s="68">
        <f>N18*E18</f>
        <v>0</v>
      </c>
      <c r="P18" s="69">
        <f>RANK(N18,N15:N18,0)</f>
        <v>2</v>
      </c>
      <c r="Q18" s="59"/>
    </row>
    <row r="19" spans="1:25" ht="17.25" customHeight="1">
      <c r="A19" s="446" t="s">
        <v>24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59"/>
    </row>
    <row r="20" spans="1:25" ht="15.75" hidden="1" customHeight="1">
      <c r="A20" s="91"/>
      <c r="B20" s="85"/>
      <c r="C20" s="16">
        <v>72.7</v>
      </c>
      <c r="D20" s="85"/>
      <c r="E20" s="18">
        <f>10^(0.794358141*((LOG((C20/174.393)/LOG(10))*(LOG((C20/174.393)/LOG(10))))))</f>
        <v>1.3022731257935971</v>
      </c>
      <c r="F20" s="92"/>
      <c r="G20" s="20"/>
      <c r="H20" s="20"/>
      <c r="I20" s="21">
        <f>IF(MAX(F20:H20)&lt;0,0,MAX(F20:H20))</f>
        <v>0</v>
      </c>
      <c r="J20" s="20"/>
      <c r="K20" s="20"/>
      <c r="L20" s="20"/>
      <c r="M20" s="21">
        <f>IF(MAX(J20:L20)&lt;0,0,MAX(J20:L20))</f>
        <v>0</v>
      </c>
      <c r="N20" s="22">
        <f>I20+M20</f>
        <v>0</v>
      </c>
      <c r="O20" s="23">
        <f>N20*E20</f>
        <v>0</v>
      </c>
      <c r="P20" s="24">
        <f>RANK(N20,N20:N23,0)</f>
        <v>1</v>
      </c>
      <c r="Q20" s="57"/>
      <c r="R20" s="72"/>
    </row>
    <row r="21" spans="1:25" ht="16.5" customHeight="1">
      <c r="A21" s="73" t="s">
        <v>25</v>
      </c>
      <c r="B21" s="74" t="s">
        <v>18</v>
      </c>
      <c r="C21" s="75">
        <v>71</v>
      </c>
      <c r="D21" s="74">
        <v>1993</v>
      </c>
      <c r="E21" s="76">
        <f>10^(0.89726074*((LOG((C21/148.026)/LOG(10))*(LOG((C21/148.026)/LOG(10))))))</f>
        <v>1.2341039845463153</v>
      </c>
      <c r="F21" s="77">
        <v>-60</v>
      </c>
      <c r="G21" s="78">
        <v>-60</v>
      </c>
      <c r="H21" s="78">
        <v>-67</v>
      </c>
      <c r="I21" s="93">
        <f>IF(MAX(F21:H21)&lt;0,0,MAX(F21:H21))</f>
        <v>0</v>
      </c>
      <c r="J21" s="94" t="s">
        <v>26</v>
      </c>
      <c r="K21" s="78" t="s">
        <v>26</v>
      </c>
      <c r="L21" s="78" t="s">
        <v>26</v>
      </c>
      <c r="M21" s="93">
        <f>IF(MAX(J21:L21)&lt;0,0,MAX(J21:L21))</f>
        <v>0</v>
      </c>
      <c r="N21" s="95">
        <f>I21+M21</f>
        <v>0</v>
      </c>
      <c r="O21" s="96">
        <f>N21*E21</f>
        <v>0</v>
      </c>
      <c r="P21" s="83" t="s">
        <v>27</v>
      </c>
      <c r="Q21" s="57"/>
    </row>
    <row r="22" spans="1:25" ht="16.5" hidden="1" customHeight="1">
      <c r="A22" s="97"/>
      <c r="B22" s="85"/>
      <c r="C22" s="16">
        <v>30</v>
      </c>
      <c r="D22" s="85">
        <v>2000</v>
      </c>
      <c r="E22" s="18">
        <f>10^(0.794358141*((LOG((C22/174.393)/LOG(10))*(LOG((C22/174.393)/LOG(10))))))</f>
        <v>2.9117814397877648</v>
      </c>
      <c r="F22" s="92"/>
      <c r="G22" s="20"/>
      <c r="H22" s="20"/>
      <c r="I22" s="21">
        <f>IF(MAX(F22:H22)&lt;0,0,MAX(F22:H22))</f>
        <v>0</v>
      </c>
      <c r="J22" s="20"/>
      <c r="K22" s="20"/>
      <c r="L22" s="20"/>
      <c r="M22" s="21">
        <f>IF(MAX(J22:L22)&lt;0,0,MAX(J22:L22))</f>
        <v>0</v>
      </c>
      <c r="N22" s="22">
        <f>I22+M22</f>
        <v>0</v>
      </c>
      <c r="O22" s="23">
        <f>N22*E22</f>
        <v>0</v>
      </c>
      <c r="P22" s="24">
        <f>RANK(N22,N20:N23,0)</f>
        <v>1</v>
      </c>
      <c r="Q22" s="57"/>
      <c r="R22" s="72"/>
    </row>
    <row r="23" spans="1:25" ht="16.5" hidden="1" customHeight="1">
      <c r="A23" s="98"/>
      <c r="B23" s="61"/>
      <c r="C23" s="62">
        <v>72.2</v>
      </c>
      <c r="D23" s="61"/>
      <c r="E23" s="90">
        <f>10^(0.794358141*((LOG((C23/174.393)/LOG(10))*(LOG((C23/174.393)/LOG(10))))))</f>
        <v>1.3077316748012733</v>
      </c>
      <c r="F23" s="99"/>
      <c r="G23" s="100"/>
      <c r="H23" s="100"/>
      <c r="I23" s="65">
        <f>IF(MAX(F23:H23)&lt;0,0,MAX(F23:H23))</f>
        <v>0</v>
      </c>
      <c r="J23" s="100"/>
      <c r="K23" s="100"/>
      <c r="L23" s="100"/>
      <c r="M23" s="65">
        <f>IF(MAX(J23:L23)&lt;0,0,MAX(J23:L23))</f>
        <v>0</v>
      </c>
      <c r="N23" s="67">
        <f>I23+M23</f>
        <v>0</v>
      </c>
      <c r="O23" s="68">
        <f>N23*E23</f>
        <v>0</v>
      </c>
      <c r="P23" s="69">
        <f>RANK(N23,N20:N23,0)</f>
        <v>1</v>
      </c>
      <c r="Q23" s="57"/>
      <c r="R23" s="72"/>
    </row>
    <row r="24" spans="1:25" ht="17.25" customHeight="1">
      <c r="A24" s="446" t="s">
        <v>28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59"/>
      <c r="R24" s="101"/>
      <c r="S24" s="101"/>
      <c r="T24" s="101"/>
      <c r="U24" s="101"/>
      <c r="V24" s="101"/>
      <c r="W24" s="101"/>
      <c r="X24" s="101"/>
      <c r="Y24" s="101"/>
    </row>
    <row r="25" spans="1:25" s="114" customFormat="1" ht="15.75" customHeight="1">
      <c r="A25" s="102" t="s">
        <v>29</v>
      </c>
      <c r="B25" s="103" t="s">
        <v>18</v>
      </c>
      <c r="C25" s="104">
        <v>75.099999999999994</v>
      </c>
      <c r="D25" s="105">
        <v>1991</v>
      </c>
      <c r="E25" s="106">
        <f>10^(0.89726074*((LOG((C25/148.026)/LOG(10))*(LOG((C25/148.026)/LOG(10))))))</f>
        <v>1.1965321135441158</v>
      </c>
      <c r="F25" s="107">
        <v>40</v>
      </c>
      <c r="G25" s="108">
        <v>43</v>
      </c>
      <c r="H25" s="108">
        <v>-45</v>
      </c>
      <c r="I25" s="109">
        <f>IF(MAX(F25:H25)&lt;0,0,MAX(F25:H25))</f>
        <v>43</v>
      </c>
      <c r="J25" s="107">
        <v>55</v>
      </c>
      <c r="K25" s="108">
        <v>-60</v>
      </c>
      <c r="L25" s="108">
        <v>60</v>
      </c>
      <c r="M25" s="110">
        <f>IF(MAX(J25:L25)&lt;0,0,MAX(J25:L25))</f>
        <v>60</v>
      </c>
      <c r="N25" s="22">
        <f>I25+M25</f>
        <v>103</v>
      </c>
      <c r="O25" s="88">
        <f>N25*E25</f>
        <v>123.24280769504392</v>
      </c>
      <c r="P25" s="37">
        <f>RANK(N25,N25:N28,0)</f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6.5" customHeight="1">
      <c r="A26" s="115" t="s">
        <v>30</v>
      </c>
      <c r="B26" s="116" t="s">
        <v>18</v>
      </c>
      <c r="C26" s="117">
        <v>109</v>
      </c>
      <c r="D26" s="118">
        <v>1983</v>
      </c>
      <c r="E26" s="76">
        <f>10^(0.89726074*((LOG((C26/148.026)/LOG(10))*(LOG((C26/148.026)/LOG(10))))))</f>
        <v>1.0371713966957028</v>
      </c>
      <c r="F26" s="77">
        <v>50</v>
      </c>
      <c r="G26" s="78">
        <v>55</v>
      </c>
      <c r="H26" s="78">
        <v>57</v>
      </c>
      <c r="I26" s="93">
        <f>IF(MAX(F26:H26)&lt;0,0,MAX(F26:H26))</f>
        <v>57</v>
      </c>
      <c r="J26" s="77">
        <v>65</v>
      </c>
      <c r="K26" s="78">
        <v>72</v>
      </c>
      <c r="L26" s="78">
        <v>75</v>
      </c>
      <c r="M26" s="80">
        <f>IF(MAX(J26:L26)&lt;0,0,MAX(J26:L26))</f>
        <v>75</v>
      </c>
      <c r="N26" s="81">
        <f>I26+M26</f>
        <v>132</v>
      </c>
      <c r="O26" s="82">
        <f>N26*E26</f>
        <v>136.90662436383278</v>
      </c>
      <c r="P26" s="119">
        <f>RANK(N26,N25:N28,0)</f>
        <v>1</v>
      </c>
      <c r="Q26" s="111"/>
      <c r="R26" s="112"/>
      <c r="S26" s="113"/>
      <c r="T26" s="113"/>
      <c r="U26" s="113"/>
      <c r="V26" s="113"/>
      <c r="W26" s="113"/>
      <c r="X26" s="113"/>
      <c r="Y26" s="113"/>
    </row>
    <row r="27" spans="1:25" s="114" customFormat="1" ht="15.75" hidden="1" customHeight="1">
      <c r="A27" s="97"/>
      <c r="B27" s="85"/>
      <c r="C27" s="16">
        <v>75</v>
      </c>
      <c r="D27" s="85">
        <v>1999</v>
      </c>
      <c r="E27" s="18">
        <f>10^(0.794358141*((LOG((C27/174.393)/LOG(10))*(LOG((C27/174.393)/LOG(10))))))</f>
        <v>1.2784425484161912</v>
      </c>
      <c r="F27" s="120"/>
      <c r="G27" s="120"/>
      <c r="H27" s="120"/>
      <c r="I27" s="21">
        <f>IF(MAX(F27:H27)&lt;0,0,MAX(F27:H27))</f>
        <v>0</v>
      </c>
      <c r="J27" s="120"/>
      <c r="K27" s="120"/>
      <c r="L27" s="120"/>
      <c r="M27" s="21">
        <f>IF(MAX(J27:L27)&lt;0,0,MAX(J27:L27))</f>
        <v>0</v>
      </c>
      <c r="N27" s="22">
        <f>I27+M27</f>
        <v>0</v>
      </c>
      <c r="O27" s="88">
        <f>N27*E27</f>
        <v>0</v>
      </c>
      <c r="P27" s="37">
        <f>RANK(N27,N25:N28,0)</f>
        <v>3</v>
      </c>
      <c r="Q27" s="111"/>
      <c r="R27" s="113"/>
      <c r="S27" s="113"/>
      <c r="T27" s="113"/>
      <c r="U27" s="113"/>
      <c r="V27" s="113"/>
      <c r="W27" s="113"/>
      <c r="X27" s="113"/>
      <c r="Y27" s="113"/>
    </row>
    <row r="28" spans="1:25" ht="16.5" hidden="1" customHeight="1">
      <c r="A28" s="42"/>
      <c r="B28" s="43"/>
      <c r="C28" s="44">
        <v>70</v>
      </c>
      <c r="D28" s="121">
        <v>2000</v>
      </c>
      <c r="E28" s="45">
        <f>10^(0.794358141*((LOG((C28/174.393)/LOG(10))*(LOG((C28/174.393)/LOG(10))))))</f>
        <v>1.3330283168520434</v>
      </c>
      <c r="F28" s="31"/>
      <c r="G28" s="31"/>
      <c r="H28" s="31"/>
      <c r="I28" s="48">
        <f>IF(MAX(F28:H28)&lt;0,0,MAX(F28:H28))</f>
        <v>0</v>
      </c>
      <c r="J28" s="31"/>
      <c r="K28" s="31"/>
      <c r="L28" s="31"/>
      <c r="M28" s="48">
        <f>IF(MAX(J28:L28)&lt;0,0,MAX(J28:L28))</f>
        <v>0</v>
      </c>
      <c r="N28" s="50">
        <f>I28+M28</f>
        <v>0</v>
      </c>
      <c r="O28" s="122">
        <f>N28*E28</f>
        <v>0</v>
      </c>
      <c r="P28" s="37">
        <f>RANK(N28,N25:N28,0)</f>
        <v>3</v>
      </c>
      <c r="Q28" s="59"/>
    </row>
    <row r="29" spans="1:25" ht="16.5" hidden="1" customHeight="1">
      <c r="A29" s="445" t="s">
        <v>31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59"/>
    </row>
    <row r="30" spans="1:25" ht="15.75" hidden="1" customHeight="1">
      <c r="A30" s="58"/>
      <c r="B30" s="43"/>
      <c r="C30" s="44">
        <v>83.4</v>
      </c>
      <c r="D30" s="43">
        <v>1997</v>
      </c>
      <c r="E30" s="45">
        <f>10^(0.794358141*((LOG((C30/174.393)/LOG(10))*(LOG((C30/174.393)/LOG(10))))))</f>
        <v>1.2064988786706048</v>
      </c>
      <c r="F30" s="56"/>
      <c r="G30" s="56"/>
      <c r="H30" s="56"/>
      <c r="I30" s="48">
        <f>IF(MAX(F30:H30)&lt;0,0,MAX(F30:H30))</f>
        <v>0</v>
      </c>
      <c r="J30" s="56"/>
      <c r="K30" s="56"/>
      <c r="L30" s="56"/>
      <c r="M30" s="48">
        <f>IF(MAX(J30:L30)&lt;0,0,MAX(J30:L30))</f>
        <v>0</v>
      </c>
      <c r="N30" s="50">
        <f>I30+M30</f>
        <v>0</v>
      </c>
      <c r="O30" s="122">
        <f>N30*E30</f>
        <v>0</v>
      </c>
      <c r="P30" s="37">
        <f>RANK(N30,N30:N32,0)</f>
        <v>1</v>
      </c>
      <c r="Q30" s="59"/>
    </row>
    <row r="31" spans="1:25" ht="15.75" hidden="1" customHeight="1">
      <c r="A31" s="42"/>
      <c r="B31" s="43"/>
      <c r="C31" s="44">
        <v>78</v>
      </c>
      <c r="D31" s="43">
        <v>1999</v>
      </c>
      <c r="E31" s="45">
        <f>10^(0.794358141*((LOG((C31/174.393)/LOG(10))*(LOG((C31/174.393)/LOG(10))))))</f>
        <v>1.2502436276010762</v>
      </c>
      <c r="F31" s="56"/>
      <c r="G31" s="56"/>
      <c r="H31" s="56"/>
      <c r="I31" s="48">
        <f>IF(MAX(F31:H31)&lt;0,0,MAX(F31:H31))</f>
        <v>0</v>
      </c>
      <c r="J31" s="56"/>
      <c r="K31" s="56"/>
      <c r="L31" s="56"/>
      <c r="M31" s="48">
        <f>IF(MAX(J31:L31)&lt;0,0,MAX(J31:L31))</f>
        <v>0</v>
      </c>
      <c r="N31" s="50">
        <f>I31+M31</f>
        <v>0</v>
      </c>
      <c r="O31" s="122">
        <f>N31*E31</f>
        <v>0</v>
      </c>
      <c r="P31" s="37">
        <f>RANK(N31,N30:N32,0)</f>
        <v>1</v>
      </c>
      <c r="Q31" s="59"/>
    </row>
    <row r="32" spans="1:25" ht="15.75" hidden="1" customHeight="1">
      <c r="A32" s="58"/>
      <c r="B32" s="43"/>
      <c r="C32" s="44">
        <v>56</v>
      </c>
      <c r="D32" s="43"/>
      <c r="E32" s="45">
        <f>10^(0.794358141*((LOG((C32/174.393)/LOG(10))*(LOG((C32/174.393)/LOG(10))))))</f>
        <v>1.5607564739647632</v>
      </c>
      <c r="F32" s="56"/>
      <c r="G32" s="56"/>
      <c r="H32" s="56"/>
      <c r="I32" s="48">
        <f>IF(MAX(F32:H32)&lt;0,0,MAX(F32:H32))</f>
        <v>0</v>
      </c>
      <c r="J32" s="56"/>
      <c r="K32" s="56"/>
      <c r="L32" s="56"/>
      <c r="M32" s="48">
        <f>IF(MAX(J32:L32)&lt;0,0,MAX(J32:L32))</f>
        <v>0</v>
      </c>
      <c r="N32" s="50">
        <f>I32+M32</f>
        <v>0</v>
      </c>
      <c r="O32" s="51">
        <f>N32*E32</f>
        <v>0</v>
      </c>
      <c r="P32" s="24">
        <f>RANK(N32,N30:N32,0)</f>
        <v>1</v>
      </c>
      <c r="Q32" s="59"/>
    </row>
    <row r="33" spans="1:18" ht="16.5" hidden="1" customHeight="1">
      <c r="A33" s="445" t="s">
        <v>32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123"/>
    </row>
    <row r="34" spans="1:18" ht="15.75" hidden="1" customHeight="1">
      <c r="A34" s="124"/>
      <c r="B34" s="43"/>
      <c r="C34" s="43">
        <v>60</v>
      </c>
      <c r="D34" s="43"/>
      <c r="E34" s="43">
        <f>10^(0.794358141*((LOG((C34/174.393)/LOG(10))*(LOG((C34/174.393)/LOG(10))))))</f>
        <v>1.4810297176114258</v>
      </c>
      <c r="F34" s="125"/>
      <c r="G34" s="125"/>
      <c r="H34" s="125"/>
      <c r="I34" s="48">
        <f>IF(MAX(F34:H34)&lt;0,0,MAX(F34:H34))</f>
        <v>0</v>
      </c>
      <c r="J34" s="125"/>
      <c r="K34" s="125"/>
      <c r="L34" s="125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RANK(N34,N34:N35,0)</f>
        <v>1</v>
      </c>
      <c r="Q34" s="59"/>
    </row>
    <row r="35" spans="1:18" ht="15.75" hidden="1" customHeight="1">
      <c r="A35" s="42"/>
      <c r="B35" s="43"/>
      <c r="C35" s="43">
        <v>30</v>
      </c>
      <c r="D35" s="43"/>
      <c r="E35" s="43">
        <f>10^(0.794358141*((LOG((C35/174.393)/LOG(10))*(LOG((C35/174.393)/LOG(10))))))</f>
        <v>2.9117814397877648</v>
      </c>
      <c r="F35" s="125"/>
      <c r="G35" s="127"/>
      <c r="H35" s="47"/>
      <c r="I35" s="48">
        <f>IF(MAX(F35:H35)&lt;0,0,MAX(F35:H35))</f>
        <v>0</v>
      </c>
      <c r="J35" s="128"/>
      <c r="K35" s="127"/>
      <c r="L35" s="127"/>
      <c r="M35" s="48">
        <f>IF(MAX(J35:L35)&lt;0,0,MAX(J35:L35))</f>
        <v>0</v>
      </c>
      <c r="N35" s="126">
        <f>I35+M35</f>
        <v>0</v>
      </c>
      <c r="O35" s="51">
        <f>N35*E35</f>
        <v>0</v>
      </c>
      <c r="P35" s="24">
        <f>RANK(N35,N34:N35,0)</f>
        <v>1</v>
      </c>
      <c r="R35" s="72"/>
    </row>
    <row r="36" spans="1:18" ht="16.5" hidden="1" customHeight="1">
      <c r="A36" s="445" t="s">
        <v>33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129"/>
    </row>
    <row r="37" spans="1:18" ht="15.75" hidden="1" customHeight="1">
      <c r="A37" s="42"/>
      <c r="B37" s="43"/>
      <c r="C37" s="43">
        <v>75</v>
      </c>
      <c r="D37" s="43"/>
      <c r="E37" s="43">
        <f>10^(0.794358141*((LOG((C37/174.393)/LOG(10))*(LOG((C37/174.393)/LOG(10))))))</f>
        <v>1.2784425484161912</v>
      </c>
      <c r="F37" s="130"/>
      <c r="G37" s="127"/>
      <c r="H37" s="127"/>
      <c r="I37" s="48">
        <f>IF(MAX(F37:H37)&lt;0,0,MAX(F37:H37))</f>
        <v>0</v>
      </c>
      <c r="J37" s="128"/>
      <c r="K37" s="127"/>
      <c r="L37" s="47"/>
      <c r="M37" s="48">
        <f>IF(MAX(J37:L37)&lt;0,0,MAX(J37:L37))</f>
        <v>0</v>
      </c>
      <c r="N37" s="126">
        <f>I37+M37</f>
        <v>0</v>
      </c>
      <c r="O37" s="51">
        <f>N37*E37</f>
        <v>0</v>
      </c>
      <c r="P37" s="24">
        <f>RANK(N37,N37:N38,0)</f>
        <v>1</v>
      </c>
      <c r="Q37" s="129"/>
    </row>
    <row r="38" spans="1:18" ht="16.5" hidden="1" customHeight="1">
      <c r="A38" s="131"/>
      <c r="B38" s="132"/>
      <c r="C38" s="132">
        <v>100</v>
      </c>
      <c r="D38" s="132"/>
      <c r="E38" s="132">
        <f>10^(0.794358141*((LOG((C38/174.393)/LOG(10))*(LOG((C38/174.393)/LOG(10))))))</f>
        <v>1.1126021632711198</v>
      </c>
      <c r="F38" s="133"/>
      <c r="G38" s="134"/>
      <c r="H38" s="134"/>
      <c r="I38" s="80">
        <f>IF(MAX(F38:H38)&lt;0,0,MAX(F38:H38))</f>
        <v>0</v>
      </c>
      <c r="J38" s="135"/>
      <c r="K38" s="134"/>
      <c r="L38" s="136"/>
      <c r="M38" s="80">
        <f>IF(MAX(J38:L38)&lt;0,0,MAX(J38:L38))</f>
        <v>0</v>
      </c>
      <c r="N38" s="137">
        <f>I38+M38</f>
        <v>0</v>
      </c>
      <c r="O38" s="138">
        <f>N38*E38</f>
        <v>0</v>
      </c>
      <c r="P38" s="139">
        <f>RANK(N38,N37:N38,0)</f>
        <v>1</v>
      </c>
      <c r="Q38" s="129"/>
    </row>
    <row r="39" spans="1:18" ht="16.5" customHeight="1">
      <c r="A39" s="140"/>
      <c r="B39" s="141"/>
      <c r="C39" s="141"/>
      <c r="D39" s="142"/>
      <c r="E39" s="143"/>
      <c r="F39" s="141"/>
      <c r="G39" s="129"/>
      <c r="H39" s="129"/>
      <c r="I39" s="129"/>
      <c r="J39" s="129"/>
      <c r="K39" s="144"/>
      <c r="L39" s="129"/>
      <c r="M39" s="129"/>
      <c r="N39" s="129"/>
      <c r="O39" s="129"/>
      <c r="P39" s="129"/>
      <c r="Q39" s="129"/>
    </row>
    <row r="40" spans="1:18" ht="19.5" customHeight="1">
      <c r="A40" s="145"/>
      <c r="B40" s="145"/>
      <c r="C40" s="145"/>
      <c r="D40" s="145"/>
      <c r="E40" s="146"/>
      <c r="F40" s="145"/>
      <c r="G40" s="145"/>
      <c r="H40" s="145"/>
      <c r="I40" s="145"/>
      <c r="J40" s="145"/>
      <c r="K40" s="147"/>
    </row>
    <row r="41" spans="1:18" ht="15.75" customHeight="1">
      <c r="A41" s="148"/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140" t="s">
        <v>34</v>
      </c>
    </row>
    <row r="43" spans="1:18" ht="15.75" customHeight="1">
      <c r="A43" s="140"/>
    </row>
    <row r="44" spans="1:18" ht="15.75" customHeight="1">
      <c r="A44" s="140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3:P33"/>
    <mergeCell ref="A36:P36"/>
    <mergeCell ref="A5:P5"/>
    <mergeCell ref="A10:P10"/>
    <mergeCell ref="A14:P14"/>
    <mergeCell ref="A19:P19"/>
    <mergeCell ref="A24:P24"/>
    <mergeCell ref="A29:P29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8" ht="33" customHeight="1">
      <c r="A1" s="447" t="s">
        <v>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8" ht="36.75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3" t="s">
        <v>37</v>
      </c>
    </row>
    <row r="3" spans="1:18" ht="17.25" customHeight="1">
      <c r="A3" s="453"/>
      <c r="B3" s="453"/>
      <c r="C3" s="453"/>
      <c r="D3" s="453"/>
      <c r="E3" s="453"/>
      <c r="F3" s="450" t="s">
        <v>2</v>
      </c>
      <c r="G3" s="450"/>
      <c r="H3" s="450"/>
      <c r="I3" s="450"/>
      <c r="J3" s="450" t="s">
        <v>3</v>
      </c>
      <c r="K3" s="450"/>
      <c r="L3" s="450"/>
      <c r="M3" s="450"/>
      <c r="N3" s="454"/>
      <c r="O3" s="454"/>
      <c r="P3" s="454"/>
      <c r="Q3" s="152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53"/>
    </row>
    <row r="5" spans="1:18" ht="17.25" hidden="1" customHeight="1">
      <c r="A5" s="445" t="s">
        <v>38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153"/>
    </row>
    <row r="6" spans="1:18" ht="17.25" hidden="1" customHeight="1">
      <c r="A6" s="54"/>
      <c r="B6" s="54"/>
      <c r="C6" s="43">
        <v>61</v>
      </c>
      <c r="D6" s="17"/>
      <c r="E6" s="43">
        <f>10^(0.794358141*((LOG((C6/174.393)/LOG(10))*(LOG((C6/174.393)/LOG(10))))))</f>
        <v>1.4632549677285687</v>
      </c>
      <c r="F6" s="55"/>
      <c r="G6" s="56"/>
      <c r="H6" s="56"/>
      <c r="I6" s="48">
        <f>IF(MAX(F6:H6)&lt;0,0,MAX(F6:H6))</f>
        <v>0</v>
      </c>
      <c r="J6" s="55"/>
      <c r="K6" s="56"/>
      <c r="L6" s="56"/>
      <c r="M6" s="48">
        <f>IF(MAX(J6:L6)&lt;0,0,MAX(J6:L6))</f>
        <v>0</v>
      </c>
      <c r="N6" s="50">
        <f>I6+M6</f>
        <v>0</v>
      </c>
      <c r="O6" s="51">
        <f>N6*E6</f>
        <v>0</v>
      </c>
      <c r="P6" s="37">
        <f>RANK(N6,N6:N8,0)</f>
        <v>1</v>
      </c>
      <c r="Q6" s="153"/>
    </row>
    <row r="7" spans="1:18" ht="17.25" hidden="1" customHeight="1">
      <c r="A7" s="154"/>
      <c r="B7" s="43"/>
      <c r="C7" s="43">
        <v>59.6</v>
      </c>
      <c r="D7" s="43"/>
      <c r="E7" s="43">
        <f>10^(0.794358141*((LOG((C7/174.393)/LOG(10))*(LOG((C7/174.393)/LOG(10))))))</f>
        <v>1.4883636694761329</v>
      </c>
      <c r="F7" s="49"/>
      <c r="G7" s="47"/>
      <c r="H7" s="47"/>
      <c r="I7" s="48">
        <f>IF(MAX(F7:H7)&lt;0,0,MAX(F7:H7))</f>
        <v>0</v>
      </c>
      <c r="J7" s="49"/>
      <c r="K7" s="47"/>
      <c r="L7" s="47"/>
      <c r="M7" s="48">
        <f>IF(MAX(J7:L7)&lt;0,0,MAX(J7:L7))</f>
        <v>0</v>
      </c>
      <c r="N7" s="50">
        <f>I7+M7</f>
        <v>0</v>
      </c>
      <c r="O7" s="51">
        <f>N7*E7</f>
        <v>0</v>
      </c>
      <c r="P7" s="37">
        <f>RANK(N7,N6:N8,0)</f>
        <v>1</v>
      </c>
      <c r="Q7" s="153"/>
    </row>
    <row r="8" spans="1:18" ht="17.25" hidden="1" customHeight="1">
      <c r="A8" s="154"/>
      <c r="B8" s="43"/>
      <c r="C8" s="43">
        <v>59.6</v>
      </c>
      <c r="D8" s="43"/>
      <c r="E8" s="43">
        <f>10^(0.794358141*((LOG((C8/174.393)/LOG(10))*(LOG((C8/174.393)/LOG(10))))))</f>
        <v>1.4883636694761329</v>
      </c>
      <c r="F8" s="46"/>
      <c r="G8" s="47"/>
      <c r="H8" s="47"/>
      <c r="I8" s="48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37">
        <f>RANK(N8,N6:N8,0)</f>
        <v>1</v>
      </c>
      <c r="Q8" s="153"/>
    </row>
    <row r="9" spans="1:18" ht="17.25" hidden="1" customHeight="1">
      <c r="A9" s="445" t="s">
        <v>39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155"/>
    </row>
    <row r="10" spans="1:18" ht="17.25" hidden="1" customHeight="1">
      <c r="A10" s="54"/>
      <c r="B10" s="54"/>
      <c r="C10" s="43">
        <v>61</v>
      </c>
      <c r="D10" s="17"/>
      <c r="E10" s="43">
        <f>10^(0.794358141*((LOG((C10/174.393)/LOG(10))*(LOG((C10/174.393)/LOG(10))))))</f>
        <v>1.4632549677285687</v>
      </c>
      <c r="F10" s="156"/>
      <c r="G10" s="125"/>
      <c r="H10" s="157"/>
      <c r="I10" s="48">
        <f>IF(MAX(F10:H10)&lt;0,0,MAX(F10:H10))</f>
        <v>0</v>
      </c>
      <c r="J10" s="156"/>
      <c r="K10" s="125"/>
      <c r="L10" s="157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37">
        <f>RANK(N10,N10:N12,0)</f>
        <v>1</v>
      </c>
      <c r="Q10" s="158"/>
    </row>
    <row r="11" spans="1:18" ht="17.25" hidden="1" customHeight="1">
      <c r="A11" s="154"/>
      <c r="B11" s="43"/>
      <c r="C11" s="43">
        <v>59.6</v>
      </c>
      <c r="D11" s="43"/>
      <c r="E11" s="43">
        <f>10^(0.794358141*((LOG((C11/174.393)/LOG(10))*(LOG((C11/174.393)/LOG(10))))))</f>
        <v>1.4883636694761329</v>
      </c>
      <c r="F11" s="128"/>
      <c r="G11" s="127"/>
      <c r="H11" s="127"/>
      <c r="I11" s="48">
        <f>IF(MAX(F11:H11)&lt;0,0,MAX(F11:H11))</f>
        <v>0</v>
      </c>
      <c r="J11" s="128"/>
      <c r="K11" s="127"/>
      <c r="L11" s="12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37">
        <f>RANK(N11,N10:N12,0)</f>
        <v>1</v>
      </c>
      <c r="Q11" s="159"/>
    </row>
    <row r="12" spans="1:18" ht="17.25" hidden="1" customHeight="1">
      <c r="A12" s="154"/>
      <c r="B12" s="43"/>
      <c r="C12" s="43">
        <v>59.6</v>
      </c>
      <c r="D12" s="43"/>
      <c r="E12" s="43">
        <f>10^(0.794358141*((LOG((C12/174.393)/LOG(10))*(LOG((C12/174.393)/LOG(10))))))</f>
        <v>1.4883636694761329</v>
      </c>
      <c r="F12" s="46"/>
      <c r="G12" s="47"/>
      <c r="H12" s="47"/>
      <c r="I12" s="48">
        <f>IF(MAX(F12:H12)&lt;0,0,MAX(F12:H12))</f>
        <v>0</v>
      </c>
      <c r="J12" s="128"/>
      <c r="K12" s="127"/>
      <c r="L12" s="12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37">
        <f>RANK(N12,N10:N12,0)</f>
        <v>1</v>
      </c>
      <c r="Q12" s="159"/>
    </row>
    <row r="13" spans="1:18" ht="17.25" customHeight="1">
      <c r="A13" s="446" t="s">
        <v>40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159"/>
    </row>
    <row r="14" spans="1:18" ht="16.5" customHeight="1">
      <c r="A14" s="160" t="s">
        <v>41</v>
      </c>
      <c r="B14" s="161" t="s">
        <v>23</v>
      </c>
      <c r="C14" s="162">
        <v>38.4</v>
      </c>
      <c r="D14" s="163">
        <v>2002</v>
      </c>
      <c r="E14" s="164">
        <f>10^(0.794358141*((LOG((C14/174.393)/LOG(10))*(LOG((C14/174.393)/LOG(10))))))</f>
        <v>2.2033851325388869</v>
      </c>
      <c r="F14" s="165">
        <v>22</v>
      </c>
      <c r="G14" s="166">
        <v>24</v>
      </c>
      <c r="H14" s="166">
        <v>26</v>
      </c>
      <c r="I14" s="167">
        <f>IF(MAX(F14:H14)&lt;0,0,MAX(F14:H14))</f>
        <v>26</v>
      </c>
      <c r="J14" s="168">
        <v>32</v>
      </c>
      <c r="K14" s="166">
        <v>35</v>
      </c>
      <c r="L14" s="166">
        <v>36</v>
      </c>
      <c r="M14" s="167">
        <f>IF(MAX(J14:L14)&lt;0,0,MAX(J14:L14))</f>
        <v>36</v>
      </c>
      <c r="N14" s="11">
        <f>I14+M14</f>
        <v>62</v>
      </c>
      <c r="O14" s="169">
        <f>N14*E14</f>
        <v>136.60987821741099</v>
      </c>
      <c r="P14" s="170">
        <f>RANK(N14,N14:N16,0)</f>
        <v>1</v>
      </c>
      <c r="Q14" s="159">
        <v>1</v>
      </c>
      <c r="R14" s="72"/>
    </row>
    <row r="15" spans="1:18" ht="16.5" hidden="1" customHeight="1">
      <c r="A15" s="171"/>
      <c r="B15" s="85"/>
      <c r="C15" s="85">
        <v>66.8</v>
      </c>
      <c r="D15" s="85"/>
      <c r="E15" s="85">
        <f>10^(0.794358141*((LOG((C15/174.393)/LOG(10))*(LOG((C15/174.393)/LOG(10))))))</f>
        <v>1.3739352976439714</v>
      </c>
      <c r="F15" s="172"/>
      <c r="G15" s="173"/>
      <c r="H15" s="173"/>
      <c r="I15" s="21">
        <f>IF(MAX(F15:H15)&lt;0,0,MAX(F15:H15))</f>
        <v>0</v>
      </c>
      <c r="J15" s="174"/>
      <c r="K15" s="173"/>
      <c r="L15" s="173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37">
        <f>RANK(N15,N14:N16,0)</f>
        <v>2</v>
      </c>
      <c r="Q15" s="159"/>
    </row>
    <row r="16" spans="1:18" ht="15.6" hidden="1" customHeight="1">
      <c r="A16" s="175"/>
      <c r="B16" s="61"/>
      <c r="C16" s="61">
        <v>66.8</v>
      </c>
      <c r="D16" s="61"/>
      <c r="E16" s="61">
        <f>10^(0.794358141*((LOG((C16/174.393)/LOG(10))*(LOG((C16/174.393)/LOG(10))))))</f>
        <v>1.3739352976439714</v>
      </c>
      <c r="F16" s="63"/>
      <c r="G16" s="64"/>
      <c r="H16" s="64"/>
      <c r="I16" s="65">
        <f>IF(MAX(F16:H16)&lt;0,0,MAX(F16:H16))</f>
        <v>0</v>
      </c>
      <c r="J16" s="66"/>
      <c r="K16" s="64"/>
      <c r="L16" s="64"/>
      <c r="M16" s="65">
        <f>IF(MAX(J16:L16)&lt;0,0,MAX(J16:L16))</f>
        <v>0</v>
      </c>
      <c r="N16" s="67">
        <f>I16+M16</f>
        <v>0</v>
      </c>
      <c r="O16" s="68">
        <f>N16*E16</f>
        <v>0</v>
      </c>
      <c r="P16" s="176">
        <f>RANK(N16,N14:N16,0)</f>
        <v>2</v>
      </c>
      <c r="Q16" s="159"/>
    </row>
    <row r="17" spans="1:19" ht="17.25" customHeight="1">
      <c r="A17" s="446" t="s">
        <v>42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159"/>
    </row>
    <row r="18" spans="1:19" ht="15.75" customHeight="1">
      <c r="A18" s="177" t="s">
        <v>43</v>
      </c>
      <c r="B18" s="178" t="s">
        <v>23</v>
      </c>
      <c r="C18" s="162">
        <v>40.299999999999997</v>
      </c>
      <c r="D18" s="178">
        <v>2001</v>
      </c>
      <c r="E18" s="164">
        <f>10^(0.794358141*((LOG((C18/174.393)/LOG(10))*(LOG((C18/174.393)/LOG(10))))))</f>
        <v>2.0967230420622465</v>
      </c>
      <c r="F18" s="165">
        <v>36</v>
      </c>
      <c r="G18" s="166">
        <v>39</v>
      </c>
      <c r="H18" s="166">
        <v>-41</v>
      </c>
      <c r="I18" s="167">
        <f>IF(MAX(F18:H18)&lt;0,0,MAX(F18:H18))</f>
        <v>39</v>
      </c>
      <c r="J18" s="168">
        <v>46</v>
      </c>
      <c r="K18" s="166">
        <v>49</v>
      </c>
      <c r="L18" s="166">
        <v>-51</v>
      </c>
      <c r="M18" s="167">
        <f>IF(MAX(J18:L18)&lt;0,0,MAX(J18:L18))</f>
        <v>49</v>
      </c>
      <c r="N18" s="11">
        <f>I18+M18</f>
        <v>88</v>
      </c>
      <c r="O18" s="169">
        <f>N18*E18</f>
        <v>184.51162770147769</v>
      </c>
      <c r="P18" s="170">
        <f>RANK(N18,N18:N21,0)</f>
        <v>1</v>
      </c>
      <c r="Q18" s="158">
        <v>1</v>
      </c>
      <c r="R18" s="72"/>
    </row>
    <row r="19" spans="1:19" ht="16.5" hidden="1" customHeight="1">
      <c r="A19" s="85"/>
      <c r="B19" s="85"/>
      <c r="C19" s="85">
        <v>73.2</v>
      </c>
      <c r="D19" s="85">
        <v>2000</v>
      </c>
      <c r="E19" s="85">
        <f>10^(0.794358141*((LOG((C19/174.393)/LOG(10))*(LOG((C19/174.393)/LOG(10))))))</f>
        <v>1.2969167225792266</v>
      </c>
      <c r="F19" s="179"/>
      <c r="G19" s="180"/>
      <c r="H19" s="181"/>
      <c r="I19" s="21">
        <f>IF(MAX(F19:H19)&lt;0,0,MAX(F19:H19))</f>
        <v>0</v>
      </c>
      <c r="J19" s="181"/>
      <c r="K19" s="181"/>
      <c r="L19" s="18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37">
        <f>RANK(N19,N18:N21,0)</f>
        <v>2</v>
      </c>
      <c r="Q19" s="158"/>
    </row>
    <row r="20" spans="1:19" ht="16.5" hidden="1" customHeight="1">
      <c r="A20" s="43"/>
      <c r="B20" s="43"/>
      <c r="C20" s="43">
        <v>75.900000000000006</v>
      </c>
      <c r="D20" s="43">
        <v>2002</v>
      </c>
      <c r="E20" s="43">
        <f>10^(0.794358141*((LOG((C20/174.393)/LOG(10))*(LOG((C20/174.393)/LOG(10))))))</f>
        <v>1.2696568831496926</v>
      </c>
      <c r="F20" s="182"/>
      <c r="G20" s="125"/>
      <c r="H20" s="157"/>
      <c r="I20" s="48">
        <f>IF(MAX(F20:H20)&lt;0,0,MAX(F20:H20))</f>
        <v>0</v>
      </c>
      <c r="J20" s="125"/>
      <c r="K20" s="157"/>
      <c r="L20" s="157"/>
      <c r="M20" s="48">
        <f>IF(MAX(J20:L20)&lt;0,0,MAX(J20:L20))</f>
        <v>0</v>
      </c>
      <c r="N20" s="50">
        <f>I20+M20</f>
        <v>0</v>
      </c>
      <c r="O20" s="51">
        <f>N20*E20</f>
        <v>0</v>
      </c>
      <c r="P20" s="37">
        <f>RANK(N20,N18:N21,0)</f>
        <v>2</v>
      </c>
      <c r="Q20" s="158"/>
      <c r="R20" s="72"/>
    </row>
    <row r="21" spans="1:19" ht="16.5" hidden="1" customHeight="1">
      <c r="A21" s="61"/>
      <c r="B21" s="61"/>
      <c r="C21" s="61">
        <v>72.2</v>
      </c>
      <c r="D21" s="61"/>
      <c r="E21" s="61">
        <f>10^(0.794358141*((LOG((C21/174.393)/LOG(10))*(LOG((C21/174.393)/LOG(10))))))</f>
        <v>1.3077316748012733</v>
      </c>
      <c r="F21" s="183"/>
      <c r="G21" s="184"/>
      <c r="H21" s="184"/>
      <c r="I21" s="65">
        <f>IF(MAX(F21:H21)&lt;0,0,MAX(F21:H21))</f>
        <v>0</v>
      </c>
      <c r="J21" s="185"/>
      <c r="K21" s="185"/>
      <c r="L21" s="185"/>
      <c r="M21" s="65">
        <f>IF(MAX(J21:L21)&lt;0,0,MAX(J21:L21))</f>
        <v>0</v>
      </c>
      <c r="N21" s="67">
        <f>I21+M21</f>
        <v>0</v>
      </c>
      <c r="O21" s="68">
        <f>N21*E21</f>
        <v>0</v>
      </c>
      <c r="P21" s="176">
        <f>RANK(N21,N18:N21,0)</f>
        <v>2</v>
      </c>
      <c r="Q21" s="158"/>
      <c r="R21" s="72"/>
    </row>
    <row r="22" spans="1:19" ht="17.25" customHeight="1">
      <c r="A22" s="446" t="s">
        <v>44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159"/>
      <c r="S22" s="101"/>
    </row>
    <row r="23" spans="1:19" s="114" customFormat="1" ht="15.75" customHeight="1">
      <c r="A23" s="186" t="s">
        <v>45</v>
      </c>
      <c r="B23" s="187" t="s">
        <v>46</v>
      </c>
      <c r="C23" s="188">
        <v>47.7</v>
      </c>
      <c r="D23" s="187">
        <v>2001</v>
      </c>
      <c r="E23" s="189">
        <f>10^(0.794358141*((LOG((C23/174.393)/LOG(10))*(LOG((C23/174.393)/LOG(10))))))</f>
        <v>1.7856504564878637</v>
      </c>
      <c r="F23" s="107">
        <v>23</v>
      </c>
      <c r="G23" s="108">
        <v>26</v>
      </c>
      <c r="H23" s="120">
        <v>27</v>
      </c>
      <c r="I23" s="190">
        <f>IF(MAX(F23:H23)&lt;0,0,MAX(F23:H23))</f>
        <v>27</v>
      </c>
      <c r="J23" s="107">
        <v>32</v>
      </c>
      <c r="K23" s="108">
        <v>35</v>
      </c>
      <c r="L23" s="108">
        <v>36</v>
      </c>
      <c r="M23" s="110">
        <f>IF(MAX(J23:L23)&lt;0,0,MAX(J23:L23))</f>
        <v>36</v>
      </c>
      <c r="N23" s="22">
        <f>I23+M23</f>
        <v>63</v>
      </c>
      <c r="O23" s="88">
        <f>N23*E23</f>
        <v>112.49597875873542</v>
      </c>
      <c r="P23" s="37">
        <f>RANK(N23,N23:N26,0)</f>
        <v>2</v>
      </c>
      <c r="Q23" s="191">
        <v>1</v>
      </c>
      <c r="R23" s="192"/>
      <c r="S23" s="113"/>
    </row>
    <row r="24" spans="1:19" s="114" customFormat="1" ht="16.5" customHeight="1">
      <c r="A24" s="131" t="s">
        <v>47</v>
      </c>
      <c r="B24" s="132" t="s">
        <v>48</v>
      </c>
      <c r="C24" s="193">
        <v>45.3</v>
      </c>
      <c r="D24" s="132">
        <v>2000</v>
      </c>
      <c r="E24" s="194">
        <f>10^(0.794358141*((LOG((C24/174.393)/LOG(10))*(LOG((C24/174.393)/LOG(10))))))</f>
        <v>1.8717583997379643</v>
      </c>
      <c r="F24" s="77">
        <v>36</v>
      </c>
      <c r="G24" s="78">
        <v>39</v>
      </c>
      <c r="H24" s="78">
        <v>-40</v>
      </c>
      <c r="I24" s="195">
        <f>IF(MAX(F24:H24)&lt;0,0,MAX(F24:H24))</f>
        <v>39</v>
      </c>
      <c r="J24" s="77">
        <v>46</v>
      </c>
      <c r="K24" s="78">
        <v>49</v>
      </c>
      <c r="L24" s="78">
        <v>50</v>
      </c>
      <c r="M24" s="80">
        <f>IF(MAX(J24:L24)&lt;0,0,MAX(J24:L24))</f>
        <v>50</v>
      </c>
      <c r="N24" s="81">
        <f>I24+M24</f>
        <v>89</v>
      </c>
      <c r="O24" s="82">
        <f>N24*E24</f>
        <v>166.58649757667882</v>
      </c>
      <c r="P24" s="83">
        <f>RANK(N24,N23:N26,0)</f>
        <v>1</v>
      </c>
      <c r="Q24" s="191" t="s">
        <v>27</v>
      </c>
      <c r="R24" s="192"/>
      <c r="S24" s="113"/>
    </row>
    <row r="25" spans="1:19" s="114" customFormat="1" ht="16.5" hidden="1" customHeight="1">
      <c r="A25" s="196"/>
      <c r="B25" s="197"/>
      <c r="C25" s="198">
        <v>77.099999999999994</v>
      </c>
      <c r="D25" s="187"/>
      <c r="E25" s="85">
        <f>10^(0.794358141*((LOG((C25/174.393)/LOG(10))*(LOG((C25/174.393)/LOG(10))))))</f>
        <v>1.2583832277306062</v>
      </c>
      <c r="F25" s="199"/>
      <c r="G25" s="200"/>
      <c r="H25" s="200"/>
      <c r="I25" s="21">
        <f>IF(MAX(F25:H25)&lt;0,0,MAX(F25:H25))</f>
        <v>0</v>
      </c>
      <c r="J25" s="200"/>
      <c r="K25" s="199"/>
      <c r="L25" s="200"/>
      <c r="M25" s="21">
        <f>IF(MAX(J25:L25)&lt;0,0,MAX(J25:L25))</f>
        <v>0</v>
      </c>
      <c r="N25" s="22">
        <f>I25+M25</f>
        <v>0</v>
      </c>
      <c r="O25" s="23">
        <f>N25*E25</f>
        <v>0</v>
      </c>
      <c r="P25" s="37">
        <f>RANK(N25,N23:N26,0)</f>
        <v>3</v>
      </c>
      <c r="Q25" s="191"/>
    </row>
    <row r="26" spans="1:19" ht="16.5" hidden="1" customHeight="1">
      <c r="A26" s="175"/>
      <c r="B26" s="61"/>
      <c r="C26" s="201">
        <v>77.099999999999994</v>
      </c>
      <c r="D26" s="202"/>
      <c r="E26" s="61">
        <f>10^(0.794358141*((LOG((C26/174.393)/LOG(10))*(LOG((C26/174.393)/LOG(10))))))</f>
        <v>1.2583832277306062</v>
      </c>
      <c r="F26" s="203"/>
      <c r="G26" s="204"/>
      <c r="H26" s="204"/>
      <c r="I26" s="65">
        <f>IF(MAX(F26:H26)&lt;0,0,MAX(F26:H26))</f>
        <v>0</v>
      </c>
      <c r="J26" s="204"/>
      <c r="K26" s="203"/>
      <c r="L26" s="204"/>
      <c r="M26" s="65">
        <f>IF(MAX(J26:L26)&lt;0,0,MAX(J26:L26))</f>
        <v>0</v>
      </c>
      <c r="N26" s="67">
        <f>I26+M26</f>
        <v>0</v>
      </c>
      <c r="O26" s="68">
        <f>N26*E26</f>
        <v>0</v>
      </c>
      <c r="P26" s="176">
        <f>RANK(N26,N23:N26,0)</f>
        <v>3</v>
      </c>
      <c r="Q26" s="159"/>
    </row>
    <row r="27" spans="1:19" ht="17.25" customHeight="1">
      <c r="A27" s="446" t="s">
        <v>20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159"/>
    </row>
    <row r="28" spans="1:19" ht="15.75" hidden="1" customHeight="1">
      <c r="A28" s="85"/>
      <c r="B28" s="85"/>
      <c r="C28" s="85">
        <v>56</v>
      </c>
      <c r="D28" s="85">
        <v>2000</v>
      </c>
      <c r="E28" s="85">
        <f>10^(0.794358141*((LOG((C28/174.393)/LOG(10))*(LOG((C28/174.393)/LOG(10))))))</f>
        <v>1.5607564739647632</v>
      </c>
      <c r="F28" s="181"/>
      <c r="G28" s="180"/>
      <c r="H28" s="181"/>
      <c r="I28" s="21">
        <f>IF(MAX(F28:H28)&lt;0,0,MAX(F28:H28))</f>
        <v>0</v>
      </c>
      <c r="J28" s="180"/>
      <c r="K28" s="180"/>
      <c r="L28" s="180"/>
      <c r="M28" s="21">
        <f>IF(MAX(J28:L28)&lt;0,0,MAX(J28:L28))</f>
        <v>0</v>
      </c>
      <c r="N28" s="22">
        <f>I28+M28</f>
        <v>0</v>
      </c>
      <c r="O28" s="23">
        <f>N28*E28</f>
        <v>0</v>
      </c>
      <c r="P28" s="37">
        <f>RANK(N28,N28:N30,0)</f>
        <v>2</v>
      </c>
      <c r="Q28" s="159"/>
    </row>
    <row r="29" spans="1:19" ht="15.75" hidden="1" customHeight="1">
      <c r="A29" s="43"/>
      <c r="B29" s="43"/>
      <c r="C29" s="43">
        <v>56</v>
      </c>
      <c r="D29" s="43">
        <v>2002</v>
      </c>
      <c r="E29" s="43">
        <f>10^(0.794358141*((LOG((C29/174.393)/LOG(10))*(LOG((C29/174.393)/LOG(10))))))</f>
        <v>1.5607564739647632</v>
      </c>
      <c r="F29" s="125"/>
      <c r="G29" s="125"/>
      <c r="H29" s="157"/>
      <c r="I29" s="48">
        <f>IF(MAX(F29:H29)&lt;0,0,MAX(F29:H29))</f>
        <v>0</v>
      </c>
      <c r="J29" s="125"/>
      <c r="K29" s="125"/>
      <c r="L29" s="125"/>
      <c r="M29" s="48">
        <f>IF(MAX(J29:L29)&lt;0,0,MAX(J29:L29))</f>
        <v>0</v>
      </c>
      <c r="N29" s="50">
        <f>I29+M29</f>
        <v>0</v>
      </c>
      <c r="O29" s="51">
        <f>N29*E29</f>
        <v>0</v>
      </c>
      <c r="P29" s="37">
        <f>RANK(N29,N28:N30,0)</f>
        <v>2</v>
      </c>
      <c r="Q29" s="159"/>
    </row>
    <row r="30" spans="1:19" ht="16.5" customHeight="1">
      <c r="A30" s="205" t="s">
        <v>49</v>
      </c>
      <c r="B30" s="202" t="s">
        <v>48</v>
      </c>
      <c r="C30" s="206">
        <v>52.1</v>
      </c>
      <c r="D30" s="202">
        <v>2003</v>
      </c>
      <c r="E30" s="207">
        <f>10^(0.794358141*((LOG((C30/174.393)/LOG(10))*(LOG((C30/174.393)/LOG(10))))))</f>
        <v>1.6545792753438815</v>
      </c>
      <c r="F30" s="208">
        <v>17</v>
      </c>
      <c r="G30" s="209">
        <v>19</v>
      </c>
      <c r="H30" s="209">
        <v>-20</v>
      </c>
      <c r="I30" s="210">
        <f>IF(MAX(F30:H30)&lt;0,0,MAX(F30:H30))</f>
        <v>19</v>
      </c>
      <c r="J30" s="208">
        <v>24</v>
      </c>
      <c r="K30" s="209">
        <v>-26</v>
      </c>
      <c r="L30" s="209">
        <v>26</v>
      </c>
      <c r="M30" s="65">
        <f>IF(MAX(J30:L30)&lt;0,0,MAX(J30:L30))</f>
        <v>26</v>
      </c>
      <c r="N30" s="67">
        <f>I30+M30</f>
        <v>45</v>
      </c>
      <c r="O30" s="211">
        <f>N30*E30</f>
        <v>74.456067390474672</v>
      </c>
      <c r="P30" s="176">
        <f>RANK(N30,N30:N30,0)</f>
        <v>1</v>
      </c>
      <c r="Q30" s="159">
        <v>1</v>
      </c>
    </row>
    <row r="31" spans="1:19" ht="17.25" customHeight="1">
      <c r="A31" s="446" t="s">
        <v>50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212"/>
    </row>
    <row r="32" spans="1:19" ht="15.75" customHeight="1">
      <c r="A32" s="84" t="s">
        <v>51</v>
      </c>
      <c r="B32" s="85" t="s">
        <v>48</v>
      </c>
      <c r="C32" s="16">
        <v>60.6</v>
      </c>
      <c r="D32" s="85">
        <v>1999</v>
      </c>
      <c r="E32" s="189">
        <f>10^(0.794358141*((LOG((C32/174.393)/LOG(10))*(LOG((C32/174.393)/LOG(10))))))</f>
        <v>1.4702707453992507</v>
      </c>
      <c r="F32" s="213">
        <v>53</v>
      </c>
      <c r="G32" s="214">
        <v>55</v>
      </c>
      <c r="H32" s="214">
        <v>57</v>
      </c>
      <c r="I32" s="110">
        <f>IF(MAX(F32:H32)&lt;0,0,MAX(F32:H32))</f>
        <v>57</v>
      </c>
      <c r="J32" s="92">
        <v>67</v>
      </c>
      <c r="K32" s="20">
        <v>71</v>
      </c>
      <c r="L32" s="20">
        <v>73</v>
      </c>
      <c r="M32" s="110">
        <f>IF(MAX(J32:L32)&lt;0,0,MAX(J32:L32))</f>
        <v>73</v>
      </c>
      <c r="N32" s="22">
        <f>I32+M32</f>
        <v>130</v>
      </c>
      <c r="O32" s="88">
        <f>N32*E32</f>
        <v>191.13519690190259</v>
      </c>
      <c r="P32" s="37">
        <f>RANK(N32,N32:N36,0)</f>
        <v>1</v>
      </c>
      <c r="Q32" s="159" t="s">
        <v>27</v>
      </c>
    </row>
    <row r="33" spans="1:18" ht="15.75" customHeight="1">
      <c r="A33" s="124" t="s">
        <v>52</v>
      </c>
      <c r="B33" s="43" t="s">
        <v>46</v>
      </c>
      <c r="C33" s="44">
        <v>60</v>
      </c>
      <c r="D33" s="43">
        <v>2000</v>
      </c>
      <c r="E33" s="215">
        <f>10^(0.794358141*((LOG((C33/174.393)/LOG(10))*(LOG((C33/174.393)/LOG(10))))))</f>
        <v>1.4810297176114258</v>
      </c>
      <c r="F33" s="55">
        <v>48</v>
      </c>
      <c r="G33" s="56">
        <v>-51</v>
      </c>
      <c r="H33" s="56">
        <v>51</v>
      </c>
      <c r="I33" s="48">
        <f>IF(MAX(F33:H33)&lt;0,0,MAX(F33:H33))</f>
        <v>51</v>
      </c>
      <c r="J33" s="216">
        <v>58</v>
      </c>
      <c r="K33" s="56">
        <v>61</v>
      </c>
      <c r="L33" s="56">
        <v>-62</v>
      </c>
      <c r="M33" s="48">
        <f>IF(MAX(J33:L33)&lt;0,0,MAX(J33:L33))</f>
        <v>61</v>
      </c>
      <c r="N33" s="50">
        <f>I33+M33</f>
        <v>112</v>
      </c>
      <c r="O33" s="122">
        <f>N33*E33</f>
        <v>165.87532837247969</v>
      </c>
      <c r="P33" s="37">
        <f>RANK(N33,N32:N36,0)</f>
        <v>2</v>
      </c>
      <c r="Q33" s="159" t="s">
        <v>27</v>
      </c>
    </row>
    <row r="34" spans="1:18" ht="16.5" customHeight="1">
      <c r="A34" s="131" t="s">
        <v>53</v>
      </c>
      <c r="B34" s="132" t="s">
        <v>48</v>
      </c>
      <c r="C34" s="193">
        <v>56.1</v>
      </c>
      <c r="D34" s="132">
        <v>2002</v>
      </c>
      <c r="E34" s="194">
        <f>10^(0.794358141*((LOG((C34/174.393)/LOG(10))*(LOG((C34/174.393)/LOG(10))))))</f>
        <v>1.5585772159054077</v>
      </c>
      <c r="F34" s="217">
        <v>19</v>
      </c>
      <c r="G34" s="218">
        <v>20</v>
      </c>
      <c r="H34" s="218">
        <v>21</v>
      </c>
      <c r="I34" s="80">
        <f>IF(MAX(F34:H34)&lt;0,0,MAX(F34:H34))</f>
        <v>21</v>
      </c>
      <c r="J34" s="219">
        <v>29</v>
      </c>
      <c r="K34" s="218">
        <v>-32</v>
      </c>
      <c r="L34" s="218">
        <v>-32</v>
      </c>
      <c r="M34" s="80">
        <f>IF(MAX(J34:L34)&lt;0,0,MAX(J34:L34))</f>
        <v>29</v>
      </c>
      <c r="N34" s="81">
        <f>I34+M34</f>
        <v>50</v>
      </c>
      <c r="O34" s="82">
        <f>N34*E34</f>
        <v>77.928860795270381</v>
      </c>
      <c r="P34" s="83">
        <f>RANK(N34,N32:N36,0)</f>
        <v>3</v>
      </c>
      <c r="Q34" s="220">
        <v>1</v>
      </c>
    </row>
    <row r="35" spans="1:18" ht="15.75" hidden="1" customHeight="1">
      <c r="A35" s="85"/>
      <c r="B35" s="85"/>
      <c r="C35" s="85">
        <v>30</v>
      </c>
      <c r="D35" s="85"/>
      <c r="E35" s="85">
        <f>10^(0.794358141*((LOG((C35/174.393)/LOG(10))*(LOG((C35/174.393)/LOG(10))))))</f>
        <v>2.9117814397877648</v>
      </c>
      <c r="F35" s="180"/>
      <c r="G35" s="20"/>
      <c r="H35" s="181"/>
      <c r="I35" s="21">
        <f>IF(MAX(F35:H35)&lt;0,0,MAX(F35:H35))</f>
        <v>0</v>
      </c>
      <c r="J35" s="180"/>
      <c r="K35" s="180"/>
      <c r="L35" s="180"/>
      <c r="M35" s="21">
        <f>IF(MAX(J35:L35)&lt;0,0,MAX(J35:L35))</f>
        <v>0</v>
      </c>
      <c r="N35" s="221">
        <f>I35+M35</f>
        <v>0</v>
      </c>
      <c r="O35" s="23">
        <f>N35*E35</f>
        <v>0</v>
      </c>
      <c r="P35" s="37">
        <f>RANK(N35,N32:N36,0)</f>
        <v>4</v>
      </c>
      <c r="Q35" s="155"/>
      <c r="R35" s="72"/>
    </row>
    <row r="36" spans="1:18" ht="16.5" hidden="1" customHeight="1">
      <c r="A36" s="154"/>
      <c r="B36" s="43"/>
      <c r="C36" s="43">
        <v>30</v>
      </c>
      <c r="D36" s="43"/>
      <c r="E36" s="43">
        <f>10^(0.794358141*((LOG((C36/174.393)/LOG(10))*(LOG((C36/174.393)/LOG(10))))))</f>
        <v>2.9117814397877648</v>
      </c>
      <c r="F36" s="125"/>
      <c r="G36" s="127"/>
      <c r="H36" s="47"/>
      <c r="I36" s="48">
        <f>IF(MAX(F36:H36)&lt;0,0,MAX(F36:H36))</f>
        <v>0</v>
      </c>
      <c r="J36" s="128"/>
      <c r="K36" s="127"/>
      <c r="L36" s="12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37">
        <f>RANK(N36,N32:N36,0)</f>
        <v>4</v>
      </c>
      <c r="Q36" s="222"/>
      <c r="R36" s="72"/>
    </row>
    <row r="37" spans="1:18" ht="17.25" hidden="1" customHeight="1">
      <c r="A37" s="445" t="s">
        <v>21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222"/>
    </row>
    <row r="38" spans="1:18" ht="16.5" hidden="1" customHeight="1">
      <c r="A38" s="154"/>
      <c r="B38" s="43"/>
      <c r="C38" s="43">
        <v>30</v>
      </c>
      <c r="D38" s="43">
        <v>2000</v>
      </c>
      <c r="E38" s="43">
        <f>10^(0.794358141*((LOG((C38/174.393)/LOG(10))*(LOG((C38/174.393)/LOG(10))))))</f>
        <v>2.9117814397877648</v>
      </c>
      <c r="F38" s="130"/>
      <c r="G38" s="127"/>
      <c r="H38" s="127"/>
      <c r="I38" s="48">
        <f>IF(MAX(F38:H38)&lt;0,0,MAX(F38:H38))</f>
        <v>0</v>
      </c>
      <c r="J38" s="128"/>
      <c r="K38" s="127"/>
      <c r="L38" s="47"/>
      <c r="M38" s="48">
        <f>IF(MAX(J38:L38)&lt;0,0,MAX(J38:L38))</f>
        <v>0</v>
      </c>
      <c r="N38" s="126">
        <f>I38+M38</f>
        <v>0</v>
      </c>
      <c r="O38" s="51">
        <f>N38*E38</f>
        <v>0</v>
      </c>
      <c r="P38" s="37">
        <f>RANK(N38,N38:N39,0)</f>
        <v>1</v>
      </c>
      <c r="Q38" s="222"/>
      <c r="R38" s="223"/>
    </row>
    <row r="39" spans="1:18" ht="16.5" hidden="1" customHeight="1">
      <c r="A39" s="61"/>
      <c r="B39" s="61"/>
      <c r="C39" s="61">
        <v>30</v>
      </c>
      <c r="D39" s="61"/>
      <c r="E39" s="61">
        <f>10^(0.794358141*((LOG((C39/174.393)/LOG(10))*(LOG((C39/174.393)/LOG(10))))))</f>
        <v>2.9117814397877648</v>
      </c>
      <c r="F39" s="224"/>
      <c r="G39" s="225"/>
      <c r="H39" s="225"/>
      <c r="I39" s="65">
        <f>IF(MAX(F39:H39)&lt;0,0,MAX(F39:H39))</f>
        <v>0</v>
      </c>
      <c r="J39" s="226"/>
      <c r="K39" s="225"/>
      <c r="L39" s="64"/>
      <c r="M39" s="65">
        <f>IF(MAX(J39:L39)&lt;0,0,MAX(J39:L39))</f>
        <v>0</v>
      </c>
      <c r="N39" s="227">
        <f>I39+M39</f>
        <v>0</v>
      </c>
      <c r="O39" s="68">
        <f>N39*E39</f>
        <v>0</v>
      </c>
      <c r="P39" s="176">
        <f>RANK(N39,N38:N39,0)</f>
        <v>1</v>
      </c>
      <c r="Q39" s="222"/>
    </row>
    <row r="40" spans="1:18" ht="17.25" customHeight="1">
      <c r="A40" s="446" t="s">
        <v>54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152"/>
    </row>
    <row r="41" spans="1:18" ht="15.75" customHeight="1">
      <c r="A41" s="228" t="s">
        <v>55</v>
      </c>
      <c r="B41" s="85" t="s">
        <v>48</v>
      </c>
      <c r="C41" s="16">
        <v>78</v>
      </c>
      <c r="D41" s="85">
        <v>1999</v>
      </c>
      <c r="E41" s="189">
        <f>10^(0.794358141*((LOG((C41/174.393)/LOG(10))*(LOG((C41/174.393)/LOG(10))))))</f>
        <v>1.2502436276010762</v>
      </c>
      <c r="F41" s="229">
        <v>36</v>
      </c>
      <c r="G41" s="230">
        <v>38</v>
      </c>
      <c r="H41" s="230">
        <v>39</v>
      </c>
      <c r="I41" s="110">
        <f>IF(MAX(F41:H41)&lt;0,0,MAX(F41:H41))</f>
        <v>39</v>
      </c>
      <c r="J41" s="231">
        <v>46</v>
      </c>
      <c r="K41" s="87">
        <v>48</v>
      </c>
      <c r="L41" s="87">
        <v>50</v>
      </c>
      <c r="M41" s="110">
        <f>IF(MAX(J41:L41)&lt;0,0,MAX(J41:L41))</f>
        <v>50</v>
      </c>
      <c r="N41" s="22">
        <f>I41+M41</f>
        <v>89</v>
      </c>
      <c r="O41" s="88">
        <f>N41*E41</f>
        <v>111.27168285649579</v>
      </c>
      <c r="P41" s="37">
        <f>RANK(N41,N41:N42,0)</f>
        <v>1</v>
      </c>
      <c r="Q41" s="232" t="s">
        <v>27</v>
      </c>
    </row>
    <row r="42" spans="1:18" ht="16.5" customHeight="1">
      <c r="A42" s="233" t="s">
        <v>56</v>
      </c>
      <c r="B42" s="132" t="s">
        <v>48</v>
      </c>
      <c r="C42" s="193">
        <v>70</v>
      </c>
      <c r="D42" s="132">
        <v>2000</v>
      </c>
      <c r="E42" s="194">
        <f>10^(0.794358141*((LOG((C42/174.393)/LOG(10))*(LOG((C42/174.393)/LOG(10))))))</f>
        <v>1.3330283168520434</v>
      </c>
      <c r="F42" s="234">
        <v>-22</v>
      </c>
      <c r="G42" s="136">
        <v>22</v>
      </c>
      <c r="H42" s="136">
        <v>24</v>
      </c>
      <c r="I42" s="80">
        <f>IF(MAX(F42:H42)&lt;0,0,MAX(F42:H42))</f>
        <v>24</v>
      </c>
      <c r="J42" s="235">
        <v>28</v>
      </c>
      <c r="K42" s="136">
        <v>30</v>
      </c>
      <c r="L42" s="136">
        <v>32</v>
      </c>
      <c r="M42" s="80">
        <f>IF(MAX(J42:L42)&lt;0,0,MAX(J42:L42))</f>
        <v>32</v>
      </c>
      <c r="N42" s="81">
        <f>I42+M42</f>
        <v>56</v>
      </c>
      <c r="O42" s="82">
        <f>N42*E42</f>
        <v>74.649585743714425</v>
      </c>
      <c r="P42" s="119">
        <f>RANK(N42,N41:N42,0)</f>
        <v>2</v>
      </c>
      <c r="Q42" s="232" t="s">
        <v>27</v>
      </c>
    </row>
    <row r="43" spans="1:18" ht="16.5" customHeight="1">
      <c r="A43" s="140"/>
      <c r="B43" s="141"/>
      <c r="C43" s="141"/>
      <c r="D43" s="142"/>
      <c r="E43" s="143"/>
      <c r="F43" s="141"/>
      <c r="G43" s="129"/>
      <c r="H43" s="129"/>
      <c r="I43" s="129"/>
      <c r="J43" s="129"/>
      <c r="K43" s="144"/>
      <c r="L43" s="129"/>
      <c r="M43" s="129"/>
      <c r="N43" s="129"/>
      <c r="O43" s="129"/>
      <c r="P43" s="129"/>
      <c r="Q43" s="129"/>
    </row>
    <row r="44" spans="1:18" ht="15.75" customHeight="1">
      <c r="A44" s="148"/>
      <c r="B44" s="148"/>
      <c r="C44" s="149"/>
      <c r="D44" s="149"/>
      <c r="E44" s="150"/>
      <c r="F44" s="149"/>
      <c r="G44" s="149"/>
      <c r="H44" s="149"/>
      <c r="I44" s="149"/>
      <c r="J44" s="149"/>
      <c r="K44" s="151"/>
      <c r="L44" s="149"/>
    </row>
    <row r="45" spans="1:18" ht="15.75" customHeight="1">
      <c r="A45" s="140" t="s">
        <v>34</v>
      </c>
    </row>
    <row r="46" spans="1:18" ht="15.75" customHeight="1">
      <c r="A46" s="140"/>
    </row>
    <row r="47" spans="1:18" ht="15.75" customHeight="1">
      <c r="A47" s="140" t="s">
        <v>35</v>
      </c>
    </row>
  </sheetData>
  <sheetProtection selectLockedCells="1" selectUnlockedCells="1"/>
  <mergeCells count="15">
    <mergeCell ref="A1:P1"/>
    <mergeCell ref="A2:P2"/>
    <mergeCell ref="A3:E3"/>
    <mergeCell ref="F3:I3"/>
    <mergeCell ref="J3:M3"/>
    <mergeCell ref="N3:P3"/>
    <mergeCell ref="A31:P31"/>
    <mergeCell ref="A37:P37"/>
    <mergeCell ref="A40:P40"/>
    <mergeCell ref="A5:P5"/>
    <mergeCell ref="A9:P9"/>
    <mergeCell ref="A13:P13"/>
    <mergeCell ref="A17:P17"/>
    <mergeCell ref="A22:P22"/>
    <mergeCell ref="A27:P27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4.5" customHeight="1">
      <c r="A1" s="447" t="s">
        <v>57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8" ht="33.75" customHeight="1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3"/>
    </row>
    <row r="3" spans="1:18" ht="17.25" customHeight="1">
      <c r="A3" s="449"/>
      <c r="B3" s="449"/>
      <c r="C3" s="449"/>
      <c r="D3" s="449"/>
      <c r="E3" s="449"/>
      <c r="F3" s="450" t="s">
        <v>2</v>
      </c>
      <c r="G3" s="450"/>
      <c r="H3" s="450"/>
      <c r="I3" s="450"/>
      <c r="J3" s="450" t="s">
        <v>3</v>
      </c>
      <c r="K3" s="450"/>
      <c r="L3" s="450"/>
      <c r="M3" s="450"/>
      <c r="N3" s="451"/>
      <c r="O3" s="451"/>
      <c r="P3" s="451"/>
      <c r="Q3" s="5"/>
    </row>
    <row r="4" spans="1:18" ht="16.5" customHeight="1">
      <c r="A4" s="236" t="s">
        <v>4</v>
      </c>
      <c r="B4" s="237" t="s">
        <v>5</v>
      </c>
      <c r="C4" s="236" t="s">
        <v>6</v>
      </c>
      <c r="D4" s="236" t="s">
        <v>7</v>
      </c>
      <c r="E4" s="236" t="s">
        <v>8</v>
      </c>
      <c r="F4" s="238" t="s">
        <v>9</v>
      </c>
      <c r="G4" s="239" t="s">
        <v>10</v>
      </c>
      <c r="H4" s="239" t="s">
        <v>11</v>
      </c>
      <c r="I4" s="240" t="s">
        <v>2</v>
      </c>
      <c r="J4" s="241" t="s">
        <v>9</v>
      </c>
      <c r="K4" s="239" t="s">
        <v>10</v>
      </c>
      <c r="L4" s="239" t="s">
        <v>11</v>
      </c>
      <c r="M4" s="240" t="s">
        <v>12</v>
      </c>
      <c r="N4" s="242" t="s">
        <v>13</v>
      </c>
      <c r="O4" s="237" t="s">
        <v>14</v>
      </c>
      <c r="P4" s="243" t="s">
        <v>15</v>
      </c>
      <c r="Q4" s="13"/>
    </row>
    <row r="5" spans="1:18" ht="17.25" customHeight="1">
      <c r="A5" s="446" t="s">
        <v>44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244"/>
      <c r="G6" s="245"/>
      <c r="H6" s="245"/>
      <c r="I6" s="246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RANK(N6,N6:N8,0)</f>
        <v>2</v>
      </c>
      <c r="Q6" s="13"/>
    </row>
    <row r="7" spans="1:18" ht="16.5" customHeight="1">
      <c r="A7" s="124" t="s">
        <v>47</v>
      </c>
      <c r="B7" s="43" t="s">
        <v>48</v>
      </c>
      <c r="C7" s="44">
        <v>45.3</v>
      </c>
      <c r="D7" s="43">
        <v>2000</v>
      </c>
      <c r="E7" s="215">
        <f>10^(0.794358141*((LOG((C7/174.393)/LOG(10))*(LOG((C7/174.393)/LOG(10))))))</f>
        <v>1.8717583997379643</v>
      </c>
      <c r="F7" s="30">
        <v>36</v>
      </c>
      <c r="G7" s="31">
        <v>39</v>
      </c>
      <c r="H7" s="31">
        <v>-40</v>
      </c>
      <c r="I7" s="247">
        <f>IF(MAX(F7:H7)&lt;0,0,MAX(F7:H7))</f>
        <v>39</v>
      </c>
      <c r="J7" s="30">
        <v>46</v>
      </c>
      <c r="K7" s="31">
        <v>49</v>
      </c>
      <c r="L7" s="31">
        <v>50</v>
      </c>
      <c r="M7" s="48">
        <f>IF(MAX(J7:L7)&lt;0,0,MAX(J7:L7))</f>
        <v>50</v>
      </c>
      <c r="N7" s="50">
        <f>I7+M7</f>
        <v>89</v>
      </c>
      <c r="O7" s="122">
        <f>N7*E7</f>
        <v>166.58649757667882</v>
      </c>
      <c r="P7" s="37">
        <f>RANK(N7,N6:N8,0)</f>
        <v>1</v>
      </c>
      <c r="Q7" s="13"/>
    </row>
    <row r="8" spans="1:18" ht="16.5" hidden="1" customHeight="1">
      <c r="A8" s="42"/>
      <c r="B8" s="43"/>
      <c r="C8" s="44">
        <v>59.6</v>
      </c>
      <c r="D8" s="43"/>
      <c r="E8" s="45">
        <f>10^(0.794358141*((LOG((C8/174.393)/LOG(10))*(LOG((C8/174.393)/LOG(10))))))</f>
        <v>1.4883636694761329</v>
      </c>
      <c r="F8" s="231"/>
      <c r="G8" s="87"/>
      <c r="H8" s="87"/>
      <c r="I8" s="21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24">
        <f>RANK(N8,N6:N8,0)</f>
        <v>2</v>
      </c>
      <c r="Q8" s="13"/>
    </row>
    <row r="9" spans="1:18" ht="17.25" hidden="1" customHeight="1">
      <c r="A9" s="445" t="s">
        <v>20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52"/>
    </row>
    <row r="10" spans="1:18" ht="15.75" hidden="1" customHeight="1">
      <c r="A10" s="53"/>
      <c r="B10" s="54"/>
      <c r="C10" s="44">
        <v>61</v>
      </c>
      <c r="D10" s="17"/>
      <c r="E10" s="43">
        <f>10^(0.794358141*((LOG((C10/174.393)/LOG(10))*(LOG((C10/174.393)/LOG(10))))))</f>
        <v>1.4632549677285687</v>
      </c>
      <c r="F10" s="55"/>
      <c r="G10" s="56"/>
      <c r="H10" s="56"/>
      <c r="I10" s="48">
        <f>IF(MAX(F10:H10)&lt;0,0,MAX(F10:H10))</f>
        <v>0</v>
      </c>
      <c r="J10" s="55"/>
      <c r="K10" s="56"/>
      <c r="L10" s="56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24">
        <f>RANK(N10,N10:N12,0)</f>
        <v>1</v>
      </c>
      <c r="Q10" s="57"/>
    </row>
    <row r="11" spans="1:18" ht="15.75" hidden="1" customHeight="1">
      <c r="A11" s="58"/>
      <c r="B11" s="43"/>
      <c r="C11" s="44">
        <v>56</v>
      </c>
      <c r="D11" s="43">
        <v>2000</v>
      </c>
      <c r="E11" s="43">
        <f>10^(0.794358141*((LOG((C11/174.393)/LOG(10))*(LOG((C11/174.393)/LOG(10))))))</f>
        <v>1.5607564739647632</v>
      </c>
      <c r="F11" s="49"/>
      <c r="G11" s="47"/>
      <c r="H11" s="47"/>
      <c r="I11" s="48">
        <f>IF(MAX(F11:H11)&lt;0,0,MAX(F11:H11))</f>
        <v>0</v>
      </c>
      <c r="J11" s="49"/>
      <c r="K11" s="47"/>
      <c r="L11" s="4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RANK(N11,N10:N12,0)</f>
        <v>1</v>
      </c>
      <c r="Q11" s="59"/>
    </row>
    <row r="12" spans="1:18" ht="16.5" hidden="1" customHeight="1">
      <c r="A12" s="60"/>
      <c r="B12" s="61"/>
      <c r="C12" s="62">
        <v>59.6</v>
      </c>
      <c r="D12" s="61"/>
      <c r="E12" s="61">
        <f>10^(0.794358141*((LOG((C12/174.393)/LOG(10))*(LOG((C12/174.393)/LOG(10))))))</f>
        <v>1.4883636694761329</v>
      </c>
      <c r="F12" s="63"/>
      <c r="G12" s="64"/>
      <c r="H12" s="64"/>
      <c r="I12" s="65">
        <f>IF(MAX(F12:H12)&lt;0,0,MAX(F12:H12))</f>
        <v>0</v>
      </c>
      <c r="J12" s="66"/>
      <c r="K12" s="64"/>
      <c r="L12" s="64"/>
      <c r="M12" s="65">
        <f>IF(MAX(J12:L12)&lt;0,0,MAX(J12:L12))</f>
        <v>0</v>
      </c>
      <c r="N12" s="67">
        <f>I12+M12</f>
        <v>0</v>
      </c>
      <c r="O12" s="68">
        <f>N12*E12</f>
        <v>0</v>
      </c>
      <c r="P12" s="69">
        <f>RANK(N12,N10:N12,0)</f>
        <v>1</v>
      </c>
      <c r="Q12" s="59"/>
    </row>
    <row r="13" spans="1:18" ht="17.25" customHeight="1">
      <c r="A13" s="446" t="s">
        <v>50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59"/>
    </row>
    <row r="14" spans="1:18" ht="16.5" hidden="1" customHeight="1">
      <c r="A14" s="70"/>
      <c r="B14" s="71"/>
      <c r="C14" s="16">
        <v>68.099999999999994</v>
      </c>
      <c r="D14" s="17">
        <v>1998</v>
      </c>
      <c r="E14" s="18">
        <f>10^(0.794358141*((LOG((C14/174.393)/LOG(10))*(LOG((C14/174.393)/LOG(10))))))</f>
        <v>1.356687174669762</v>
      </c>
      <c r="F14" s="244"/>
      <c r="G14" s="245"/>
      <c r="H14" s="245"/>
      <c r="I14" s="246">
        <f>IF(MAX(F14:H14)&lt;0,0,MAX(F14:H14))</f>
        <v>0</v>
      </c>
      <c r="J14" s="19"/>
      <c r="K14" s="20"/>
      <c r="L14" s="20"/>
      <c r="M14" s="21">
        <f>IF(MAX(J14:L14)&lt;0,0,MAX(J14:L14))</f>
        <v>0</v>
      </c>
      <c r="N14" s="22">
        <f>I14+M14</f>
        <v>0</v>
      </c>
      <c r="O14" s="23">
        <f>N14*E14</f>
        <v>0</v>
      </c>
      <c r="P14" s="24">
        <f>RANK(N14,N14:N17,0)</f>
        <v>3</v>
      </c>
      <c r="Q14" s="59"/>
      <c r="R14" s="72"/>
    </row>
    <row r="15" spans="1:18" ht="15.75" customHeight="1">
      <c r="A15" s="84" t="s">
        <v>51</v>
      </c>
      <c r="B15" s="85" t="s">
        <v>48</v>
      </c>
      <c r="C15" s="16">
        <v>60.6</v>
      </c>
      <c r="D15" s="85">
        <v>1999</v>
      </c>
      <c r="E15" s="189">
        <f>10^(0.794358141*((LOG((C15/174.393)/LOG(10))*(LOG((C15/174.393)/LOG(10))))))</f>
        <v>1.4702707453992507</v>
      </c>
      <c r="F15" s="213">
        <v>53</v>
      </c>
      <c r="G15" s="214">
        <v>55</v>
      </c>
      <c r="H15" s="214">
        <v>57</v>
      </c>
      <c r="I15" s="110">
        <f>IF(MAX(F15:H15)&lt;0,0,MAX(F15:H15))</f>
        <v>57</v>
      </c>
      <c r="J15" s="92">
        <v>67</v>
      </c>
      <c r="K15" s="20">
        <v>71</v>
      </c>
      <c r="L15" s="20">
        <v>73</v>
      </c>
      <c r="M15" s="48">
        <f>IF(MAX(J15:L15)&lt;0,0,MAX(J15:L15))</f>
        <v>73</v>
      </c>
      <c r="N15" s="50">
        <f>I15+M15</f>
        <v>130</v>
      </c>
      <c r="O15" s="122">
        <f>N15*E15</f>
        <v>191.13519690190259</v>
      </c>
      <c r="P15" s="37">
        <f>RANK(N15,N14:N17,0)</f>
        <v>1</v>
      </c>
      <c r="Q15" s="59"/>
    </row>
    <row r="16" spans="1:18" ht="16.5" customHeight="1">
      <c r="A16" s="131" t="s">
        <v>52</v>
      </c>
      <c r="B16" s="132" t="s">
        <v>46</v>
      </c>
      <c r="C16" s="193">
        <v>60</v>
      </c>
      <c r="D16" s="132">
        <v>2000</v>
      </c>
      <c r="E16" s="194">
        <f>10^(0.794358141*((LOG((C16/174.393)/LOG(10))*(LOG((C16/174.393)/LOG(10))))))</f>
        <v>1.4810297176114258</v>
      </c>
      <c r="F16" s="217">
        <v>48</v>
      </c>
      <c r="G16" s="218">
        <v>-51</v>
      </c>
      <c r="H16" s="218">
        <v>51</v>
      </c>
      <c r="I16" s="80">
        <f>IF(MAX(F16:H16)&lt;0,0,MAX(F16:H16))</f>
        <v>51</v>
      </c>
      <c r="J16" s="219">
        <v>58</v>
      </c>
      <c r="K16" s="218">
        <v>61</v>
      </c>
      <c r="L16" s="218">
        <v>-62</v>
      </c>
      <c r="M16" s="80">
        <f>IF(MAX(J16:L16)&lt;0,0,MAX(J16:L16))</f>
        <v>61</v>
      </c>
      <c r="N16" s="81">
        <f>I16+M16</f>
        <v>112</v>
      </c>
      <c r="O16" s="82">
        <f>N16*E16</f>
        <v>165.87532837247969</v>
      </c>
      <c r="P16" s="83">
        <f>RANK(N16,N14:N17,0)</f>
        <v>2</v>
      </c>
      <c r="Q16" s="59"/>
    </row>
    <row r="17" spans="1:25" ht="15.6" hidden="1" customHeight="1">
      <c r="A17" s="248"/>
      <c r="B17" s="249"/>
      <c r="C17" s="250">
        <v>62</v>
      </c>
      <c r="D17" s="249"/>
      <c r="E17" s="251">
        <f>10^(0.794358141*((LOG((C17/174.393)/LOG(10))*(LOG((C17/174.393)/LOG(10))))))</f>
        <v>1.4462434115461982</v>
      </c>
      <c r="F17" s="252"/>
      <c r="G17" s="253"/>
      <c r="H17" s="253"/>
      <c r="I17" s="246">
        <f>IF(MAX(F17:H17)&lt;0,0,MAX(F17:H17))</f>
        <v>0</v>
      </c>
      <c r="J17" s="254"/>
      <c r="K17" s="253"/>
      <c r="L17" s="253"/>
      <c r="M17" s="246">
        <f>IF(MAX(J17:L17)&lt;0,0,MAX(J17:L17))</f>
        <v>0</v>
      </c>
      <c r="N17" s="255">
        <f>I17+M17</f>
        <v>0</v>
      </c>
      <c r="O17" s="256">
        <f>N17*E17</f>
        <v>0</v>
      </c>
      <c r="P17" s="69">
        <f>RANK(N17,N14:N17,0)</f>
        <v>3</v>
      </c>
      <c r="Q17" s="59"/>
    </row>
    <row r="18" spans="1:25" ht="17.25" customHeight="1">
      <c r="A18" s="446" t="s">
        <v>21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59"/>
    </row>
    <row r="19" spans="1:25" ht="15.75" hidden="1" customHeight="1">
      <c r="A19" s="91"/>
      <c r="B19" s="85"/>
      <c r="C19" s="16">
        <v>72.7</v>
      </c>
      <c r="D19" s="85"/>
      <c r="E19" s="18">
        <f>10^(0.794358141*((LOG((C19/174.393)/LOG(10))*(LOG((C19/174.393)/LOG(10))))))</f>
        <v>1.3022731257935971</v>
      </c>
      <c r="F19" s="257"/>
      <c r="G19" s="245"/>
      <c r="H19" s="245"/>
      <c r="I19" s="246">
        <f>IF(MAX(F19:H19)&lt;0,0,MAX(F19:H19))</f>
        <v>0</v>
      </c>
      <c r="J19" s="20"/>
      <c r="K19" s="20"/>
      <c r="L19" s="2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24">
        <f>RANK(N19,N19:N22,0)</f>
        <v>2</v>
      </c>
      <c r="Q19" s="57"/>
      <c r="R19" s="72"/>
    </row>
    <row r="20" spans="1:25" ht="16.5" customHeight="1">
      <c r="A20" s="258" t="s">
        <v>58</v>
      </c>
      <c r="B20" s="132" t="s">
        <v>23</v>
      </c>
      <c r="C20" s="193">
        <v>68.5</v>
      </c>
      <c r="D20" s="132">
        <v>1997</v>
      </c>
      <c r="E20" s="194">
        <f>10^(0.794358141*((LOG((C20/174.393)/LOG(10))*(LOG((C20/174.393)/LOG(10))))))</f>
        <v>1.3515578957842642</v>
      </c>
      <c r="F20" s="165">
        <v>75</v>
      </c>
      <c r="G20" s="166">
        <v>-78</v>
      </c>
      <c r="H20" s="166">
        <v>-78</v>
      </c>
      <c r="I20" s="167">
        <f>IF(MAX(F20:H20)&lt;0,0,MAX(F20:H20))</f>
        <v>75</v>
      </c>
      <c r="J20" s="217">
        <v>95</v>
      </c>
      <c r="K20" s="218">
        <v>100</v>
      </c>
      <c r="L20" s="218">
        <v>-102</v>
      </c>
      <c r="M20" s="80">
        <f>IF(MAX(J20:L20)&lt;0,0,MAX(J20:L20))</f>
        <v>100</v>
      </c>
      <c r="N20" s="81">
        <f>I20+M20</f>
        <v>175</v>
      </c>
      <c r="O20" s="82">
        <f>N20*E20</f>
        <v>236.52263176224625</v>
      </c>
      <c r="P20" s="83">
        <f>RANK(N20,N19:N22,0)</f>
        <v>1</v>
      </c>
      <c r="Q20" s="57"/>
    </row>
    <row r="21" spans="1:25" ht="15.75" hidden="1" customHeight="1">
      <c r="A21" s="97"/>
      <c r="B21" s="85"/>
      <c r="C21" s="16">
        <v>30</v>
      </c>
      <c r="D21" s="85">
        <v>2000</v>
      </c>
      <c r="E21" s="18">
        <f>10^(0.794358141*((LOG((C21/174.393)/LOG(10))*(LOG((C21/174.393)/LOG(10))))))</f>
        <v>2.9117814397877648</v>
      </c>
      <c r="F21" s="92"/>
      <c r="G21" s="20"/>
      <c r="H21" s="20"/>
      <c r="I21" s="21">
        <f>IF(MAX(F21:H21)&lt;0,0,MAX(F21:H21))</f>
        <v>0</v>
      </c>
      <c r="J21" s="20"/>
      <c r="K21" s="20"/>
      <c r="L21" s="20"/>
      <c r="M21" s="21">
        <f>IF(MAX(J21:L21)&lt;0,0,MAX(J21:L21))</f>
        <v>0</v>
      </c>
      <c r="N21" s="22">
        <f>I21+M21</f>
        <v>0</v>
      </c>
      <c r="O21" s="23">
        <f>N21*E21</f>
        <v>0</v>
      </c>
      <c r="P21" s="24">
        <f>RANK(N21,N19:N22,0)</f>
        <v>2</v>
      </c>
      <c r="Q21" s="57"/>
      <c r="R21" s="72"/>
    </row>
    <row r="22" spans="1:25" ht="16.5" hidden="1" customHeight="1">
      <c r="A22" s="98"/>
      <c r="B22" s="61"/>
      <c r="C22" s="62">
        <v>72.2</v>
      </c>
      <c r="D22" s="61"/>
      <c r="E22" s="90">
        <f>10^(0.794358141*((LOG((C22/174.393)/LOG(10))*(LOG((C22/174.393)/LOG(10))))))</f>
        <v>1.3077316748012733</v>
      </c>
      <c r="F22" s="99"/>
      <c r="G22" s="100"/>
      <c r="H22" s="100"/>
      <c r="I22" s="65">
        <f>IF(MAX(F22:H22)&lt;0,0,MAX(F22:H22))</f>
        <v>0</v>
      </c>
      <c r="J22" s="100"/>
      <c r="K22" s="100"/>
      <c r="L22" s="100"/>
      <c r="M22" s="65">
        <f>IF(MAX(J22:L22)&lt;0,0,MAX(J22:L22))</f>
        <v>0</v>
      </c>
      <c r="N22" s="67">
        <f>I22+M22</f>
        <v>0</v>
      </c>
      <c r="O22" s="68">
        <f>N22*E22</f>
        <v>0</v>
      </c>
      <c r="P22" s="69">
        <f>RANK(N22,N19:N22,0)</f>
        <v>2</v>
      </c>
      <c r="Q22" s="57"/>
      <c r="R22" s="72"/>
    </row>
    <row r="23" spans="1:25" ht="17.25" customHeight="1">
      <c r="A23" s="446" t="s">
        <v>59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59"/>
      <c r="R23" s="101"/>
      <c r="S23" s="101"/>
      <c r="T23" s="101"/>
      <c r="U23" s="101"/>
      <c r="V23" s="101"/>
      <c r="W23" s="101"/>
      <c r="X23" s="101"/>
      <c r="Y23" s="101"/>
    </row>
    <row r="24" spans="1:25" s="114" customFormat="1" ht="15.75" customHeight="1">
      <c r="A24" s="186" t="s">
        <v>60</v>
      </c>
      <c r="B24" s="187" t="s">
        <v>48</v>
      </c>
      <c r="C24" s="188">
        <v>73.8</v>
      </c>
      <c r="D24" s="187">
        <v>1997</v>
      </c>
      <c r="E24" s="189">
        <f>10^(0.794358141*((LOG((C24/174.393)/LOG(10))*(LOG((C24/174.393)/LOG(10))))))</f>
        <v>1.2906204473118292</v>
      </c>
      <c r="F24" s="107">
        <v>91</v>
      </c>
      <c r="G24" s="108">
        <v>94</v>
      </c>
      <c r="H24" s="108">
        <v>-96</v>
      </c>
      <c r="I24" s="110">
        <f>IF(MAX(F24:H24)&lt;0,0,MAX(F24:H24))</f>
        <v>94</v>
      </c>
      <c r="J24" s="107">
        <v>106</v>
      </c>
      <c r="K24" s="108">
        <v>109</v>
      </c>
      <c r="L24" s="108">
        <v>111</v>
      </c>
      <c r="M24" s="110">
        <f>IF(MAX(J24:L24)&lt;0,0,MAX(J24:L24))</f>
        <v>111</v>
      </c>
      <c r="N24" s="22">
        <f>I24+M24</f>
        <v>205</v>
      </c>
      <c r="O24" s="88">
        <f>N24*E24</f>
        <v>264.57719169892499</v>
      </c>
      <c r="P24" s="37">
        <f>RANK(N24,N24:N27,0)</f>
        <v>1</v>
      </c>
      <c r="Q24" s="111"/>
      <c r="R24" s="112"/>
      <c r="S24" s="113"/>
      <c r="T24" s="113"/>
      <c r="U24" s="113"/>
      <c r="V24" s="113"/>
      <c r="W24" s="113"/>
      <c r="X24" s="113"/>
      <c r="Y24" s="113"/>
    </row>
    <row r="25" spans="1:25" s="114" customFormat="1" ht="15.75" customHeight="1">
      <c r="A25" s="259" t="s">
        <v>61</v>
      </c>
      <c r="B25" s="121" t="s">
        <v>62</v>
      </c>
      <c r="C25" s="260">
        <v>74.2</v>
      </c>
      <c r="D25" s="121">
        <v>1997</v>
      </c>
      <c r="E25" s="215">
        <f>10^(0.794358141*((LOG((C25/174.393)/LOG(10))*(LOG((C25/174.393)/LOG(10))))))</f>
        <v>1.2865006873443945</v>
      </c>
      <c r="F25" s="30">
        <v>85</v>
      </c>
      <c r="G25" s="31">
        <v>91</v>
      </c>
      <c r="H25" s="31">
        <v>94</v>
      </c>
      <c r="I25" s="48">
        <f>IF(MAX(F25:H25)&lt;0,0,MAX(F25:H25))</f>
        <v>94</v>
      </c>
      <c r="J25" s="30">
        <v>100</v>
      </c>
      <c r="K25" s="31">
        <v>106</v>
      </c>
      <c r="L25" s="31">
        <v>111</v>
      </c>
      <c r="M25" s="48">
        <f>IF(MAX(J25:L25)&lt;0,0,MAX(J25:L25))</f>
        <v>111</v>
      </c>
      <c r="N25" s="50">
        <f>I25+M25</f>
        <v>205</v>
      </c>
      <c r="O25" s="122">
        <f>N25*E25</f>
        <v>263.73264090560087</v>
      </c>
      <c r="P25" s="37"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5.75" hidden="1" customHeight="1">
      <c r="A26" s="42"/>
      <c r="B26" s="43"/>
      <c r="C26" s="44">
        <v>75</v>
      </c>
      <c r="D26" s="43">
        <v>1999</v>
      </c>
      <c r="E26" s="215">
        <f>10^(0.794358141*((LOG((C26/174.393)/LOG(10))*(LOG((C26/174.393)/LOG(10))))))</f>
        <v>1.2784425484161912</v>
      </c>
      <c r="F26" s="30"/>
      <c r="G26" s="31"/>
      <c r="H26" s="31"/>
      <c r="I26" s="48">
        <f>IF(MAX(F26:H26)&lt;0,0,MAX(F26:H26))</f>
        <v>0</v>
      </c>
      <c r="J26" s="30"/>
      <c r="K26" s="31"/>
      <c r="L26" s="31"/>
      <c r="M26" s="48">
        <f>IF(MAX(J26:L26)&lt;0,0,MAX(J26:L26))</f>
        <v>0</v>
      </c>
      <c r="N26" s="50">
        <f>I26+M26</f>
        <v>0</v>
      </c>
      <c r="O26" s="122">
        <f>N26*E26</f>
        <v>0</v>
      </c>
      <c r="P26" s="37">
        <f>RANK(N26,N24:N27,0)</f>
        <v>4</v>
      </c>
      <c r="Q26" s="111"/>
      <c r="R26" s="113"/>
      <c r="S26" s="113"/>
      <c r="T26" s="113"/>
      <c r="U26" s="113"/>
      <c r="V26" s="113"/>
      <c r="W26" s="113"/>
      <c r="X26" s="113"/>
      <c r="Y26" s="113"/>
    </row>
    <row r="27" spans="1:25" ht="16.5" customHeight="1">
      <c r="A27" s="261" t="s">
        <v>56</v>
      </c>
      <c r="B27" s="61" t="s">
        <v>48</v>
      </c>
      <c r="C27" s="62">
        <v>70</v>
      </c>
      <c r="D27" s="61">
        <v>2000</v>
      </c>
      <c r="E27" s="207">
        <f>10^(0.794358141*((LOG((C27/174.393)/LOG(10))*(LOG((C27/174.393)/LOG(10))))))</f>
        <v>1.3330283168520434</v>
      </c>
      <c r="F27" s="66">
        <v>-22</v>
      </c>
      <c r="G27" s="64">
        <v>22</v>
      </c>
      <c r="H27" s="64">
        <v>24</v>
      </c>
      <c r="I27" s="65">
        <f>IF(MAX(F27:H27)&lt;0,0,MAX(F27:H27))</f>
        <v>24</v>
      </c>
      <c r="J27" s="63">
        <v>28</v>
      </c>
      <c r="K27" s="64">
        <v>30</v>
      </c>
      <c r="L27" s="64">
        <v>32</v>
      </c>
      <c r="M27" s="65">
        <f>IF(MAX(J27:L27)&lt;0,0,MAX(J27:L27))</f>
        <v>32</v>
      </c>
      <c r="N27" s="67">
        <f>I27+M27</f>
        <v>56</v>
      </c>
      <c r="O27" s="211">
        <f>N27*E27</f>
        <v>74.649585743714425</v>
      </c>
      <c r="P27" s="176">
        <f>RANK(N27,N24:N27,0)</f>
        <v>3</v>
      </c>
      <c r="Q27" s="59"/>
    </row>
    <row r="28" spans="1:25" ht="17.25" customHeight="1">
      <c r="A28" s="446" t="s">
        <v>31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59"/>
    </row>
    <row r="29" spans="1:25" ht="15.75" customHeight="1">
      <c r="A29" s="91" t="s">
        <v>63</v>
      </c>
      <c r="B29" s="85" t="s">
        <v>62</v>
      </c>
      <c r="C29" s="16">
        <v>83.4</v>
      </c>
      <c r="D29" s="85">
        <v>1997</v>
      </c>
      <c r="E29" s="189">
        <f>10^(0.794358141*((LOG((C29/174.393)/LOG(10))*(LOG((C29/174.393)/LOG(10))))))</f>
        <v>1.2064988786706048</v>
      </c>
      <c r="F29" s="213">
        <v>90</v>
      </c>
      <c r="G29" s="214">
        <v>97</v>
      </c>
      <c r="H29" s="214">
        <v>102</v>
      </c>
      <c r="I29" s="110">
        <f>IF(MAX(F29:H29)&lt;0,0,MAX(F29:H29))</f>
        <v>102</v>
      </c>
      <c r="J29" s="262">
        <v>112</v>
      </c>
      <c r="K29" s="214">
        <v>-120</v>
      </c>
      <c r="L29" s="214">
        <v>120</v>
      </c>
      <c r="M29" s="110">
        <f>IF(MAX(J29:L29)&lt;0,0,MAX(J29:L29))</f>
        <v>120</v>
      </c>
      <c r="N29" s="22">
        <f>I29+M29</f>
        <v>222</v>
      </c>
      <c r="O29" s="88">
        <f>N29*E29</f>
        <v>267.84275106487428</v>
      </c>
      <c r="P29" s="37">
        <f>RANK(N29,N29:N31,0)</f>
        <v>1</v>
      </c>
      <c r="Q29" s="59"/>
      <c r="S29" s="101"/>
    </row>
    <row r="30" spans="1:25" ht="16.5" customHeight="1">
      <c r="A30" s="263" t="s">
        <v>55</v>
      </c>
      <c r="B30" s="264" t="s">
        <v>48</v>
      </c>
      <c r="C30" s="265">
        <v>78</v>
      </c>
      <c r="D30" s="264">
        <v>1999</v>
      </c>
      <c r="E30" s="266">
        <f>10^(0.794358141*((LOG((C30/174.393)/LOG(10))*(LOG((C30/174.393)/LOG(10))))))</f>
        <v>1.2502436276010762</v>
      </c>
      <c r="F30" s="234">
        <v>36</v>
      </c>
      <c r="G30" s="136">
        <v>38</v>
      </c>
      <c r="H30" s="136">
        <v>39</v>
      </c>
      <c r="I30" s="80">
        <f>IF(MAX(F30:H30)&lt;0,0,MAX(F30:H30))</f>
        <v>39</v>
      </c>
      <c r="J30" s="235">
        <v>46</v>
      </c>
      <c r="K30" s="136">
        <v>48</v>
      </c>
      <c r="L30" s="136">
        <v>50</v>
      </c>
      <c r="M30" s="80">
        <f>IF(MAX(J30:L30)&lt;0,0,MAX(J30:L30))</f>
        <v>50</v>
      </c>
      <c r="N30" s="81">
        <f>I30+M30</f>
        <v>89</v>
      </c>
      <c r="O30" s="82">
        <f>N30*E30</f>
        <v>111.27168285649579</v>
      </c>
      <c r="P30" s="119">
        <f>RANK(N30,N29:N31,0)</f>
        <v>2</v>
      </c>
      <c r="Q30" s="59"/>
      <c r="S30" s="101"/>
    </row>
    <row r="31" spans="1:25" ht="16.5" hidden="1" customHeight="1">
      <c r="A31" s="91"/>
      <c r="B31" s="85"/>
      <c r="C31" s="16">
        <v>56</v>
      </c>
      <c r="D31" s="85"/>
      <c r="E31" s="18">
        <f>10^(0.794358141*((LOG((C31/174.393)/LOG(10))*(LOG((C31/174.393)/LOG(10))))))</f>
        <v>1.5607564739647632</v>
      </c>
      <c r="F31" s="20"/>
      <c r="G31" s="20"/>
      <c r="H31" s="20"/>
      <c r="I31" s="21">
        <f>IF(MAX(F31:H31)&lt;0,0,MAX(F31:H31))</f>
        <v>0</v>
      </c>
      <c r="J31" s="20"/>
      <c r="K31" s="20"/>
      <c r="L31" s="20"/>
      <c r="M31" s="21">
        <f>IF(MAX(J31:L31)&lt;0,0,MAX(J31:L31))</f>
        <v>0</v>
      </c>
      <c r="N31" s="22">
        <f>I31+M31</f>
        <v>0</v>
      </c>
      <c r="O31" s="23">
        <f>N31*E31</f>
        <v>0</v>
      </c>
      <c r="P31" s="24">
        <f>RANK(N31,N29:N31,0)</f>
        <v>3</v>
      </c>
      <c r="Q31" s="59"/>
    </row>
    <row r="32" spans="1:25" ht="17.25" hidden="1" customHeight="1">
      <c r="A32" s="445" t="s">
        <v>32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123"/>
    </row>
    <row r="33" spans="1:18" ht="15.75" hidden="1" customHeight="1">
      <c r="A33" s="124"/>
      <c r="B33" s="43"/>
      <c r="C33" s="43">
        <v>60</v>
      </c>
      <c r="D33" s="43"/>
      <c r="E33" s="43">
        <f>10^(0.794358141*((LOG((C33/174.393)/LOG(10))*(LOG((C33/174.393)/LOG(10))))))</f>
        <v>1.4810297176114258</v>
      </c>
      <c r="F33" s="125"/>
      <c r="G33" s="125"/>
      <c r="H33" s="125"/>
      <c r="I33" s="48">
        <f>IF(MAX(F33:H33)&lt;0,0,MAX(F33:H33))</f>
        <v>0</v>
      </c>
      <c r="J33" s="125"/>
      <c r="K33" s="125"/>
      <c r="L33" s="125"/>
      <c r="M33" s="48">
        <f>IF(MAX(J33:L33)&lt;0,0,MAX(J33:L33))</f>
        <v>0</v>
      </c>
      <c r="N33" s="126">
        <f>I33+M33</f>
        <v>0</v>
      </c>
      <c r="O33" s="51">
        <f>N33*E33</f>
        <v>0</v>
      </c>
      <c r="P33" s="24">
        <f>RANK(N33,N33:N34,0)</f>
        <v>1</v>
      </c>
      <c r="Q33" s="59"/>
    </row>
    <row r="34" spans="1:18" ht="16.5" hidden="1" customHeight="1">
      <c r="A34" s="42"/>
      <c r="B34" s="43"/>
      <c r="C34" s="43">
        <v>30</v>
      </c>
      <c r="D34" s="43"/>
      <c r="E34" s="43">
        <f>10^(0.794358141*((LOG((C34/174.393)/LOG(10))*(LOG((C34/174.393)/LOG(10))))))</f>
        <v>2.9117814397877648</v>
      </c>
      <c r="F34" s="125"/>
      <c r="G34" s="127"/>
      <c r="H34" s="47"/>
      <c r="I34" s="48">
        <f>IF(MAX(F34:H34)&lt;0,0,MAX(F34:H34))</f>
        <v>0</v>
      </c>
      <c r="J34" s="128"/>
      <c r="K34" s="127"/>
      <c r="L34" s="127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RANK(N34,N33:N34,0)</f>
        <v>1</v>
      </c>
      <c r="R34" s="72"/>
    </row>
    <row r="35" spans="1:18" ht="16.5" hidden="1" customHeight="1">
      <c r="A35" s="445" t="s">
        <v>33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129"/>
    </row>
    <row r="36" spans="1:18" ht="15.75" hidden="1" customHeight="1">
      <c r="A36" s="42"/>
      <c r="B36" s="43"/>
      <c r="C36" s="43">
        <v>75</v>
      </c>
      <c r="D36" s="43"/>
      <c r="E36" s="43">
        <f>10^(0.794358141*((LOG((C36/174.393)/LOG(10))*(LOG((C36/174.393)/LOG(10))))))</f>
        <v>1.2784425484161912</v>
      </c>
      <c r="F36" s="130"/>
      <c r="G36" s="127"/>
      <c r="H36" s="127"/>
      <c r="I36" s="48">
        <f>IF(MAX(F36:H36)&lt;0,0,MAX(F36:H36))</f>
        <v>0</v>
      </c>
      <c r="J36" s="128"/>
      <c r="K36" s="127"/>
      <c r="L36" s="4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24">
        <f>RANK(N36,N36:N37,0)</f>
        <v>1</v>
      </c>
      <c r="Q36" s="129"/>
    </row>
    <row r="37" spans="1:18" ht="16.5" hidden="1" customHeight="1">
      <c r="A37" s="131"/>
      <c r="B37" s="132"/>
      <c r="C37" s="132">
        <v>100</v>
      </c>
      <c r="D37" s="132"/>
      <c r="E37" s="132">
        <f>10^(0.794358141*((LOG((C37/174.393)/LOG(10))*(LOG((C37/174.393)/LOG(10))))))</f>
        <v>1.1126021632711198</v>
      </c>
      <c r="F37" s="133"/>
      <c r="G37" s="134"/>
      <c r="H37" s="134"/>
      <c r="I37" s="80">
        <f>IF(MAX(F37:H37)&lt;0,0,MAX(F37:H37))</f>
        <v>0</v>
      </c>
      <c r="J37" s="135"/>
      <c r="K37" s="134"/>
      <c r="L37" s="136"/>
      <c r="M37" s="80">
        <f>IF(MAX(J37:L37)&lt;0,0,MAX(J37:L37))</f>
        <v>0</v>
      </c>
      <c r="N37" s="137">
        <f>I37+M37</f>
        <v>0</v>
      </c>
      <c r="O37" s="138">
        <f>N37*E37</f>
        <v>0</v>
      </c>
      <c r="P37" s="139">
        <f>RANK(N37,N36:N37,0)</f>
        <v>1</v>
      </c>
      <c r="Q37" s="129"/>
    </row>
    <row r="38" spans="1:18" ht="16.5" customHeight="1">
      <c r="A38" s="140"/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19.5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/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0" t="s">
        <v>34</v>
      </c>
    </row>
    <row r="42" spans="1:18" ht="15.75" customHeight="1">
      <c r="A42" s="140"/>
    </row>
    <row r="43" spans="1:18" ht="15.75" customHeight="1">
      <c r="A43" s="140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2:P32"/>
    <mergeCell ref="A35:P35"/>
    <mergeCell ref="A5:P5"/>
    <mergeCell ref="A9:P9"/>
    <mergeCell ref="A13:P13"/>
    <mergeCell ref="A18:P18"/>
    <mergeCell ref="A23:P23"/>
    <mergeCell ref="A28:P28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8"/>
  <sheetViews>
    <sheetView tabSelected="1" zoomScale="90" zoomScaleNormal="90" workbookViewId="0">
      <selection activeCell="R32" sqref="R32"/>
    </sheetView>
  </sheetViews>
  <sheetFormatPr defaultColWidth="8.7109375" defaultRowHeight="12.75" customHeight="1"/>
  <cols>
    <col min="1" max="1" width="23.42578125" customWidth="1"/>
    <col min="2" max="2" width="25.42578125" customWidth="1"/>
    <col min="3" max="3" width="9.28515625" customWidth="1"/>
    <col min="4" max="4" width="7.28515625" customWidth="1"/>
    <col min="5" max="5" width="9.5703125" style="1" customWidth="1"/>
    <col min="6" max="7" width="6.28515625" customWidth="1"/>
    <col min="8" max="8" width="7.5703125" customWidth="1"/>
    <col min="9" max="9" width="7.140625" customWidth="1"/>
    <col min="10" max="10" width="7" customWidth="1"/>
    <col min="11" max="11" width="6.7109375" style="2" customWidth="1"/>
    <col min="12" max="12" width="6.42578125" customWidth="1"/>
    <col min="13" max="13" width="7.42578125" customWidth="1"/>
    <col min="14" max="14" width="10.5703125" customWidth="1"/>
    <col min="15" max="15" width="11.140625" customWidth="1"/>
    <col min="16" max="16" width="4.7109375" customWidth="1"/>
    <col min="17" max="17" width="5.28515625" customWidth="1"/>
  </cols>
  <sheetData>
    <row r="1" spans="1:17" ht="24" customHeight="1">
      <c r="A1" s="447" t="s">
        <v>144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331"/>
    </row>
    <row r="2" spans="1:17" ht="27.75" customHeight="1" thickBot="1">
      <c r="A2" s="455" t="s">
        <v>143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332"/>
    </row>
    <row r="3" spans="1:17" ht="17.25" customHeight="1" thickTop="1" thickBot="1">
      <c r="A3" s="456"/>
      <c r="B3" s="456"/>
      <c r="C3" s="456"/>
      <c r="D3" s="456"/>
      <c r="E3" s="456"/>
      <c r="F3" s="457" t="s">
        <v>2</v>
      </c>
      <c r="G3" s="457"/>
      <c r="H3" s="457"/>
      <c r="I3" s="457"/>
      <c r="J3" s="457" t="s">
        <v>3</v>
      </c>
      <c r="K3" s="457"/>
      <c r="L3" s="457"/>
      <c r="M3" s="457"/>
      <c r="N3" s="458"/>
      <c r="O3" s="458"/>
      <c r="P3" s="459"/>
      <c r="Q3" s="334"/>
    </row>
    <row r="4" spans="1:17" ht="16.5" customHeight="1" thickTop="1" thickBot="1">
      <c r="A4" s="333" t="s">
        <v>4</v>
      </c>
      <c r="B4" s="336" t="s">
        <v>5</v>
      </c>
      <c r="C4" s="333" t="s">
        <v>6</v>
      </c>
      <c r="D4" s="333" t="s">
        <v>7</v>
      </c>
      <c r="E4" s="337" t="s">
        <v>8</v>
      </c>
      <c r="F4" s="338" t="s">
        <v>9</v>
      </c>
      <c r="G4" s="339" t="s">
        <v>10</v>
      </c>
      <c r="H4" s="339" t="s">
        <v>11</v>
      </c>
      <c r="I4" s="340" t="s">
        <v>2</v>
      </c>
      <c r="J4" s="341" t="s">
        <v>9</v>
      </c>
      <c r="K4" s="342" t="s">
        <v>10</v>
      </c>
      <c r="L4" s="339" t="s">
        <v>11</v>
      </c>
      <c r="M4" s="340" t="s">
        <v>12</v>
      </c>
      <c r="N4" s="343" t="s">
        <v>13</v>
      </c>
      <c r="O4" s="336" t="s">
        <v>14</v>
      </c>
      <c r="P4" s="344" t="s">
        <v>15</v>
      </c>
      <c r="Q4" s="357"/>
    </row>
    <row r="5" spans="1:17" ht="17.25" customHeight="1" thickTop="1" thickBot="1">
      <c r="A5" s="442" t="s">
        <v>58</v>
      </c>
      <c r="B5" s="443" t="s">
        <v>23</v>
      </c>
      <c r="C5" s="364">
        <v>88.8</v>
      </c>
      <c r="D5" s="444">
        <v>1997</v>
      </c>
      <c r="E5" s="365">
        <f t="shared" ref="E5:E43" si="0">10^(0.75194503*((LOG((C5/175.508)/LOG(10))*(LOG((C5/175.508)/LOG(10))))))</f>
        <v>1.1636724880599159</v>
      </c>
      <c r="F5" s="366">
        <v>112</v>
      </c>
      <c r="G5" s="366">
        <v>118</v>
      </c>
      <c r="H5" s="366">
        <v>-121</v>
      </c>
      <c r="I5" s="367">
        <f t="shared" ref="I5:I43" si="1">IF(MAX(F5:H5)&lt;0,0,MAX(F5:H5))</f>
        <v>118</v>
      </c>
      <c r="J5" s="366">
        <v>145</v>
      </c>
      <c r="K5" s="366">
        <v>-151</v>
      </c>
      <c r="L5" s="366">
        <v>151</v>
      </c>
      <c r="M5" s="367">
        <f t="shared" ref="M5:M43" si="2">IF(MAX(J5:L5)&lt;0,0,MAX(J5:L5))</f>
        <v>151</v>
      </c>
      <c r="N5" s="367">
        <f t="shared" ref="N5:N43" si="3">I5+M5</f>
        <v>269</v>
      </c>
      <c r="O5" s="365">
        <f t="shared" ref="O5:O43" si="4">N5*E5</f>
        <v>313.02789928811734</v>
      </c>
      <c r="P5" s="368">
        <f>RANK(O5,O5:O43,0)</f>
        <v>1</v>
      </c>
      <c r="Q5" s="358"/>
    </row>
    <row r="6" spans="1:17" ht="17.25" customHeight="1" thickBot="1">
      <c r="A6" s="369" t="s">
        <v>107</v>
      </c>
      <c r="B6" s="370" t="s">
        <v>23</v>
      </c>
      <c r="C6" s="371">
        <v>82.2</v>
      </c>
      <c r="D6" s="379">
        <v>1982</v>
      </c>
      <c r="E6" s="373">
        <f t="shared" si="0"/>
        <v>1.2067067682534551</v>
      </c>
      <c r="F6" s="374">
        <v>102</v>
      </c>
      <c r="G6" s="374">
        <v>107</v>
      </c>
      <c r="H6" s="374">
        <v>111</v>
      </c>
      <c r="I6" s="381">
        <f t="shared" si="1"/>
        <v>111</v>
      </c>
      <c r="J6" s="374">
        <v>134</v>
      </c>
      <c r="K6" s="374">
        <v>-138</v>
      </c>
      <c r="L6" s="374">
        <v>-138</v>
      </c>
      <c r="M6" s="375">
        <f t="shared" si="2"/>
        <v>134</v>
      </c>
      <c r="N6" s="375">
        <f t="shared" si="3"/>
        <v>245</v>
      </c>
      <c r="O6" s="373">
        <f t="shared" si="4"/>
        <v>295.64315822209653</v>
      </c>
      <c r="P6" s="376">
        <f>RANK(O6,O5:O43,0)</f>
        <v>2</v>
      </c>
      <c r="Q6" s="359"/>
    </row>
    <row r="7" spans="1:17" ht="17.25" customHeight="1" thickBot="1">
      <c r="A7" s="414" t="s">
        <v>122</v>
      </c>
      <c r="B7" s="413" t="s">
        <v>117</v>
      </c>
      <c r="C7" s="371">
        <v>85.8</v>
      </c>
      <c r="D7" s="372">
        <v>1992</v>
      </c>
      <c r="E7" s="373">
        <f t="shared" si="0"/>
        <v>1.1820609333325562</v>
      </c>
      <c r="F7" s="374">
        <v>105</v>
      </c>
      <c r="G7" s="374">
        <v>-110</v>
      </c>
      <c r="H7" s="374">
        <v>110</v>
      </c>
      <c r="I7" s="380">
        <f t="shared" si="1"/>
        <v>110</v>
      </c>
      <c r="J7" s="374">
        <v>130</v>
      </c>
      <c r="K7" s="374">
        <v>135</v>
      </c>
      <c r="L7" s="374">
        <v>138</v>
      </c>
      <c r="M7" s="375">
        <f t="shared" si="2"/>
        <v>138</v>
      </c>
      <c r="N7" s="375">
        <f t="shared" si="3"/>
        <v>248</v>
      </c>
      <c r="O7" s="373">
        <f t="shared" si="4"/>
        <v>293.15111146647394</v>
      </c>
      <c r="P7" s="376">
        <f>RANK(O7,O5:O43,0)</f>
        <v>3</v>
      </c>
      <c r="Q7" s="359"/>
    </row>
    <row r="8" spans="1:17" ht="15.75" customHeight="1" thickBot="1">
      <c r="A8" s="412" t="s">
        <v>149</v>
      </c>
      <c r="B8" s="413" t="s">
        <v>142</v>
      </c>
      <c r="C8" s="371">
        <v>95.4</v>
      </c>
      <c r="D8" s="372">
        <v>1994</v>
      </c>
      <c r="E8" s="373">
        <f t="shared" si="0"/>
        <v>1.129029198763106</v>
      </c>
      <c r="F8" s="374">
        <v>110</v>
      </c>
      <c r="G8" s="374">
        <v>-115</v>
      </c>
      <c r="H8" s="374">
        <v>-115</v>
      </c>
      <c r="I8" s="375">
        <f t="shared" si="1"/>
        <v>110</v>
      </c>
      <c r="J8" s="374">
        <v>135</v>
      </c>
      <c r="K8" s="374">
        <v>142</v>
      </c>
      <c r="L8" s="374">
        <v>-150</v>
      </c>
      <c r="M8" s="375">
        <f t="shared" si="2"/>
        <v>142</v>
      </c>
      <c r="N8" s="375">
        <f t="shared" si="3"/>
        <v>252</v>
      </c>
      <c r="O8" s="373">
        <f t="shared" si="4"/>
        <v>284.51535808830272</v>
      </c>
      <c r="P8" s="376">
        <f>RANK(O8,O5:O43,0)</f>
        <v>4</v>
      </c>
      <c r="Q8" s="360"/>
    </row>
    <row r="9" spans="1:17" ht="15.75" customHeight="1" thickBot="1">
      <c r="A9" s="414" t="s">
        <v>136</v>
      </c>
      <c r="B9" s="413" t="s">
        <v>117</v>
      </c>
      <c r="C9" s="371">
        <v>90.2</v>
      </c>
      <c r="D9" s="372">
        <v>1993</v>
      </c>
      <c r="E9" s="373">
        <f t="shared" si="0"/>
        <v>1.1556930144447788</v>
      </c>
      <c r="F9" s="374">
        <v>105</v>
      </c>
      <c r="G9" s="374">
        <v>110</v>
      </c>
      <c r="H9" s="374">
        <v>-114</v>
      </c>
      <c r="I9" s="375">
        <f t="shared" si="1"/>
        <v>110</v>
      </c>
      <c r="J9" s="374">
        <v>130</v>
      </c>
      <c r="K9" s="374">
        <v>-136</v>
      </c>
      <c r="L9" s="374">
        <v>136</v>
      </c>
      <c r="M9" s="375">
        <f t="shared" si="2"/>
        <v>136</v>
      </c>
      <c r="N9" s="375">
        <f t="shared" si="3"/>
        <v>246</v>
      </c>
      <c r="O9" s="373">
        <f t="shared" si="4"/>
        <v>284.30048155341558</v>
      </c>
      <c r="P9" s="376">
        <f>RANK(O9,O5:O43,0)</f>
        <v>5</v>
      </c>
      <c r="Q9" s="360"/>
    </row>
    <row r="10" spans="1:17" ht="15.75" customHeight="1" thickBot="1">
      <c r="A10" s="414" t="s">
        <v>151</v>
      </c>
      <c r="B10" s="413" t="s">
        <v>23</v>
      </c>
      <c r="C10" s="371">
        <v>87.8</v>
      </c>
      <c r="D10" s="372">
        <v>1982</v>
      </c>
      <c r="E10" s="373">
        <f t="shared" si="0"/>
        <v>1.1696005231248896</v>
      </c>
      <c r="F10" s="374">
        <v>92</v>
      </c>
      <c r="G10" s="374">
        <v>97</v>
      </c>
      <c r="H10" s="374">
        <v>-101</v>
      </c>
      <c r="I10" s="375">
        <f t="shared" si="1"/>
        <v>97</v>
      </c>
      <c r="J10" s="374">
        <v>122</v>
      </c>
      <c r="K10" s="374">
        <v>127</v>
      </c>
      <c r="L10" s="374">
        <v>131</v>
      </c>
      <c r="M10" s="375">
        <f t="shared" si="2"/>
        <v>131</v>
      </c>
      <c r="N10" s="375">
        <f t="shared" si="3"/>
        <v>228</v>
      </c>
      <c r="O10" s="373">
        <f t="shared" si="4"/>
        <v>266.66891927247485</v>
      </c>
      <c r="P10" s="376">
        <f>RANK(O10,O5:O43,0)</f>
        <v>6</v>
      </c>
      <c r="Q10" s="360"/>
    </row>
    <row r="11" spans="1:17" ht="15.6" customHeight="1" thickBot="1">
      <c r="A11" s="412" t="s">
        <v>121</v>
      </c>
      <c r="B11" s="413" t="s">
        <v>117</v>
      </c>
      <c r="C11" s="371">
        <v>91.1</v>
      </c>
      <c r="D11" s="372">
        <v>1989</v>
      </c>
      <c r="E11" s="373">
        <f t="shared" si="0"/>
        <v>1.150752302108629</v>
      </c>
      <c r="F11" s="374">
        <v>94</v>
      </c>
      <c r="G11" s="374">
        <v>98</v>
      </c>
      <c r="H11" s="374">
        <v>-102</v>
      </c>
      <c r="I11" s="375">
        <f t="shared" si="1"/>
        <v>98</v>
      </c>
      <c r="J11" s="374">
        <v>115</v>
      </c>
      <c r="K11" s="374">
        <v>120</v>
      </c>
      <c r="L11" s="374">
        <v>125</v>
      </c>
      <c r="M11" s="375">
        <f t="shared" si="2"/>
        <v>125</v>
      </c>
      <c r="N11" s="375">
        <f t="shared" si="3"/>
        <v>223</v>
      </c>
      <c r="O11" s="373">
        <f t="shared" si="4"/>
        <v>256.61776337022428</v>
      </c>
      <c r="P11" s="376">
        <f>RANK(O11,O5:O43,0)</f>
        <v>7</v>
      </c>
      <c r="Q11" s="360"/>
    </row>
    <row r="12" spans="1:17" ht="15.75" customHeight="1" thickBot="1">
      <c r="A12" s="412" t="s">
        <v>104</v>
      </c>
      <c r="B12" s="413" t="s">
        <v>108</v>
      </c>
      <c r="C12" s="371">
        <v>72.400000000000006</v>
      </c>
      <c r="D12" s="379">
        <v>1991</v>
      </c>
      <c r="E12" s="373">
        <f t="shared" si="0"/>
        <v>1.2918184562462687</v>
      </c>
      <c r="F12" s="374">
        <v>85</v>
      </c>
      <c r="G12" s="374">
        <v>-90</v>
      </c>
      <c r="H12" s="374">
        <v>90</v>
      </c>
      <c r="I12" s="375">
        <f t="shared" si="1"/>
        <v>90</v>
      </c>
      <c r="J12" s="374">
        <v>100</v>
      </c>
      <c r="K12" s="374">
        <v>104</v>
      </c>
      <c r="L12" s="374">
        <v>107</v>
      </c>
      <c r="M12" s="375">
        <f t="shared" si="2"/>
        <v>107</v>
      </c>
      <c r="N12" s="375">
        <f t="shared" si="3"/>
        <v>197</v>
      </c>
      <c r="O12" s="373">
        <f t="shared" si="4"/>
        <v>254.48823588051494</v>
      </c>
      <c r="P12" s="376">
        <f>RANK(O12,O5:O43,0)</f>
        <v>8</v>
      </c>
      <c r="Q12" s="361"/>
    </row>
    <row r="13" spans="1:17" ht="15.75" customHeight="1" thickBot="1">
      <c r="A13" s="412" t="s">
        <v>126</v>
      </c>
      <c r="B13" s="431" t="s">
        <v>109</v>
      </c>
      <c r="C13" s="371">
        <v>103.5</v>
      </c>
      <c r="D13" s="374">
        <v>1997</v>
      </c>
      <c r="E13" s="373">
        <f t="shared" si="0"/>
        <v>1.0953568877182212</v>
      </c>
      <c r="F13" s="374">
        <v>95</v>
      </c>
      <c r="G13" s="374">
        <v>-100</v>
      </c>
      <c r="H13" s="374">
        <v>100</v>
      </c>
      <c r="I13" s="381">
        <f t="shared" si="1"/>
        <v>100</v>
      </c>
      <c r="J13" s="374">
        <v>120</v>
      </c>
      <c r="K13" s="374">
        <v>125</v>
      </c>
      <c r="L13" s="374">
        <v>130</v>
      </c>
      <c r="M13" s="375">
        <f t="shared" si="2"/>
        <v>130</v>
      </c>
      <c r="N13" s="375">
        <f t="shared" si="3"/>
        <v>230</v>
      </c>
      <c r="O13" s="373">
        <f t="shared" si="4"/>
        <v>251.93208417519085</v>
      </c>
      <c r="P13" s="376">
        <f>RANK(O13,O5:O43,0)</f>
        <v>9</v>
      </c>
      <c r="Q13" s="361"/>
    </row>
    <row r="14" spans="1:17" ht="15.75" customHeight="1" thickBot="1">
      <c r="A14" s="412" t="s">
        <v>106</v>
      </c>
      <c r="B14" s="413" t="s">
        <v>140</v>
      </c>
      <c r="C14" s="371">
        <v>93.8</v>
      </c>
      <c r="D14" s="379">
        <v>1990</v>
      </c>
      <c r="E14" s="373">
        <f t="shared" si="0"/>
        <v>1.1367642092559351</v>
      </c>
      <c r="F14" s="374">
        <v>102</v>
      </c>
      <c r="G14" s="374">
        <v>-107</v>
      </c>
      <c r="H14" s="374">
        <v>-108</v>
      </c>
      <c r="I14" s="375">
        <f t="shared" si="1"/>
        <v>102</v>
      </c>
      <c r="J14" s="374">
        <v>115</v>
      </c>
      <c r="K14" s="374">
        <v>-121</v>
      </c>
      <c r="L14" s="374">
        <v>-125</v>
      </c>
      <c r="M14" s="375">
        <f t="shared" si="2"/>
        <v>115</v>
      </c>
      <c r="N14" s="375">
        <f t="shared" si="3"/>
        <v>217</v>
      </c>
      <c r="O14" s="373">
        <f t="shared" si="4"/>
        <v>246.67783340853794</v>
      </c>
      <c r="P14" s="376">
        <f>RANK(O14,O5:O43,0)</f>
        <v>10</v>
      </c>
      <c r="Q14" s="361"/>
    </row>
    <row r="15" spans="1:17" ht="15.75" customHeight="1" thickBot="1">
      <c r="A15" s="412" t="s">
        <v>115</v>
      </c>
      <c r="B15" s="413" t="s">
        <v>108</v>
      </c>
      <c r="C15" s="371">
        <v>80.3</v>
      </c>
      <c r="D15" s="372">
        <v>1987</v>
      </c>
      <c r="E15" s="373">
        <f t="shared" si="0"/>
        <v>1.2209866718590539</v>
      </c>
      <c r="F15" s="374">
        <v>83</v>
      </c>
      <c r="G15" s="374">
        <v>88</v>
      </c>
      <c r="H15" s="374">
        <v>92</v>
      </c>
      <c r="I15" s="375">
        <f t="shared" si="1"/>
        <v>92</v>
      </c>
      <c r="J15" s="374">
        <v>105</v>
      </c>
      <c r="K15" s="374">
        <v>-110</v>
      </c>
      <c r="L15" s="374">
        <v>110</v>
      </c>
      <c r="M15" s="375">
        <f t="shared" si="2"/>
        <v>110</v>
      </c>
      <c r="N15" s="375">
        <f t="shared" si="3"/>
        <v>202</v>
      </c>
      <c r="O15" s="373">
        <f t="shared" si="4"/>
        <v>246.63930771552887</v>
      </c>
      <c r="P15" s="376">
        <f>RANK(O15,O5:O43,0)</f>
        <v>11</v>
      </c>
      <c r="Q15" s="361"/>
    </row>
    <row r="16" spans="1:17" ht="16.5" customHeight="1" thickBot="1">
      <c r="A16" s="417" t="s">
        <v>137</v>
      </c>
      <c r="B16" s="418" t="s">
        <v>23</v>
      </c>
      <c r="C16" s="371">
        <v>79.900000000000006</v>
      </c>
      <c r="D16" s="378">
        <v>1994</v>
      </c>
      <c r="E16" s="373">
        <f t="shared" si="0"/>
        <v>1.224114475943175</v>
      </c>
      <c r="F16" s="374">
        <v>83</v>
      </c>
      <c r="G16" s="374">
        <v>88</v>
      </c>
      <c r="H16" s="374">
        <v>-94</v>
      </c>
      <c r="I16" s="375">
        <f t="shared" si="1"/>
        <v>88</v>
      </c>
      <c r="J16" s="374">
        <v>105</v>
      </c>
      <c r="K16" s="374">
        <v>-110</v>
      </c>
      <c r="L16" s="374">
        <v>110</v>
      </c>
      <c r="M16" s="375">
        <f t="shared" si="2"/>
        <v>110</v>
      </c>
      <c r="N16" s="375">
        <f t="shared" si="3"/>
        <v>198</v>
      </c>
      <c r="O16" s="373">
        <f t="shared" si="4"/>
        <v>242.37466623674865</v>
      </c>
      <c r="P16" s="376">
        <f>RANK(O16,O5:O43,0)</f>
        <v>12</v>
      </c>
      <c r="Q16" s="361"/>
    </row>
    <row r="17" spans="1:17" s="114" customFormat="1" ht="15.75" customHeight="1" thickBot="1">
      <c r="A17" s="414" t="s">
        <v>103</v>
      </c>
      <c r="B17" s="413" t="s">
        <v>108</v>
      </c>
      <c r="C17" s="371">
        <v>78.5</v>
      </c>
      <c r="D17" s="372">
        <v>1990</v>
      </c>
      <c r="E17" s="373">
        <f t="shared" si="0"/>
        <v>1.2354126523442308</v>
      </c>
      <c r="F17" s="374">
        <v>75</v>
      </c>
      <c r="G17" s="374">
        <v>80</v>
      </c>
      <c r="H17" s="374">
        <v>-85</v>
      </c>
      <c r="I17" s="375">
        <f t="shared" si="1"/>
        <v>80</v>
      </c>
      <c r="J17" s="374">
        <v>105</v>
      </c>
      <c r="K17" s="374">
        <v>-110</v>
      </c>
      <c r="L17" s="374">
        <v>112</v>
      </c>
      <c r="M17" s="375">
        <f t="shared" si="2"/>
        <v>112</v>
      </c>
      <c r="N17" s="375">
        <f t="shared" si="3"/>
        <v>192</v>
      </c>
      <c r="O17" s="373">
        <f t="shared" si="4"/>
        <v>237.19922925009232</v>
      </c>
      <c r="P17" s="376">
        <f>RANK(O17,O5:O43,0)</f>
        <v>13</v>
      </c>
      <c r="Q17" s="362"/>
    </row>
    <row r="18" spans="1:17" s="114" customFormat="1" ht="15.75" customHeight="1" thickBot="1">
      <c r="A18" s="417" t="s">
        <v>118</v>
      </c>
      <c r="B18" s="418" t="s">
        <v>117</v>
      </c>
      <c r="C18" s="371">
        <v>72.599999999999994</v>
      </c>
      <c r="D18" s="378">
        <v>1972</v>
      </c>
      <c r="E18" s="373">
        <f t="shared" si="0"/>
        <v>1.289762332709238</v>
      </c>
      <c r="F18" s="374">
        <v>-82</v>
      </c>
      <c r="G18" s="374">
        <v>82</v>
      </c>
      <c r="H18" s="374">
        <v>-90</v>
      </c>
      <c r="I18" s="375">
        <f t="shared" si="1"/>
        <v>82</v>
      </c>
      <c r="J18" s="374">
        <v>100</v>
      </c>
      <c r="K18" s="374">
        <v>-105</v>
      </c>
      <c r="L18" s="374">
        <v>-105</v>
      </c>
      <c r="M18" s="375">
        <f t="shared" si="2"/>
        <v>100</v>
      </c>
      <c r="N18" s="375">
        <f t="shared" si="3"/>
        <v>182</v>
      </c>
      <c r="O18" s="373">
        <f t="shared" si="4"/>
        <v>234.73674455308131</v>
      </c>
      <c r="P18" s="376">
        <f>RANK(O18,O5:O43,0)</f>
        <v>14</v>
      </c>
      <c r="Q18" s="362"/>
    </row>
    <row r="19" spans="1:17" s="114" customFormat="1" ht="15.75" customHeight="1" thickBot="1">
      <c r="A19" s="412" t="s">
        <v>148</v>
      </c>
      <c r="B19" s="413" t="s">
        <v>154</v>
      </c>
      <c r="C19" s="371">
        <v>87.2</v>
      </c>
      <c r="D19" s="372">
        <v>1992</v>
      </c>
      <c r="E19" s="373">
        <f t="shared" si="0"/>
        <v>1.1732522766710998</v>
      </c>
      <c r="F19" s="374">
        <v>90</v>
      </c>
      <c r="G19" s="374">
        <v>-95</v>
      </c>
      <c r="H19" s="374">
        <v>-95</v>
      </c>
      <c r="I19" s="375">
        <f t="shared" si="1"/>
        <v>90</v>
      </c>
      <c r="J19" s="374">
        <v>105</v>
      </c>
      <c r="K19" s="374">
        <v>108</v>
      </c>
      <c r="L19" s="374">
        <v>110</v>
      </c>
      <c r="M19" s="375">
        <f t="shared" si="2"/>
        <v>110</v>
      </c>
      <c r="N19" s="375">
        <f t="shared" si="3"/>
        <v>200</v>
      </c>
      <c r="O19" s="373">
        <f t="shared" si="4"/>
        <v>234.65045533421994</v>
      </c>
      <c r="P19" s="376">
        <f>RANK(O19,O5:O43,0)</f>
        <v>15</v>
      </c>
      <c r="Q19" s="362"/>
    </row>
    <row r="20" spans="1:17" s="114" customFormat="1" ht="15.75" customHeight="1" thickBot="1">
      <c r="A20" s="412" t="s">
        <v>41</v>
      </c>
      <c r="B20" s="413" t="s">
        <v>23</v>
      </c>
      <c r="C20" s="371">
        <v>74.099999999999994</v>
      </c>
      <c r="D20" s="372">
        <v>2002</v>
      </c>
      <c r="E20" s="373">
        <f t="shared" si="0"/>
        <v>1.274818882856076</v>
      </c>
      <c r="F20" s="374">
        <v>78</v>
      </c>
      <c r="G20" s="374">
        <v>83</v>
      </c>
      <c r="H20" s="374">
        <v>85</v>
      </c>
      <c r="I20" s="375">
        <f t="shared" si="1"/>
        <v>85</v>
      </c>
      <c r="J20" s="374">
        <v>98</v>
      </c>
      <c r="K20" s="374">
        <v>-103</v>
      </c>
      <c r="L20" s="374">
        <v>-103</v>
      </c>
      <c r="M20" s="375">
        <f t="shared" si="2"/>
        <v>98</v>
      </c>
      <c r="N20" s="375">
        <f t="shared" si="3"/>
        <v>183</v>
      </c>
      <c r="O20" s="373">
        <f t="shared" si="4"/>
        <v>233.29185556266191</v>
      </c>
      <c r="P20" s="376">
        <f>RANK(O20,O5:O43,0)</f>
        <v>16</v>
      </c>
      <c r="Q20" s="362"/>
    </row>
    <row r="21" spans="1:17" s="114" customFormat="1" ht="15.75" customHeight="1" thickBot="1">
      <c r="A21" s="412" t="s">
        <v>123</v>
      </c>
      <c r="B21" s="413" t="s">
        <v>119</v>
      </c>
      <c r="C21" s="371">
        <v>88.5</v>
      </c>
      <c r="D21" s="372">
        <v>1993</v>
      </c>
      <c r="E21" s="373">
        <f t="shared" si="0"/>
        <v>1.1654304776557667</v>
      </c>
      <c r="F21" s="374">
        <v>90</v>
      </c>
      <c r="G21" s="374">
        <v>-94</v>
      </c>
      <c r="H21" s="374">
        <v>-94</v>
      </c>
      <c r="I21" s="375">
        <f t="shared" si="1"/>
        <v>90</v>
      </c>
      <c r="J21" s="374">
        <v>105</v>
      </c>
      <c r="K21" s="374">
        <v>110</v>
      </c>
      <c r="L21" s="374">
        <v>-115</v>
      </c>
      <c r="M21" s="375">
        <f t="shared" si="2"/>
        <v>110</v>
      </c>
      <c r="N21" s="375">
        <f t="shared" si="3"/>
        <v>200</v>
      </c>
      <c r="O21" s="373">
        <f t="shared" si="4"/>
        <v>233.08609553115335</v>
      </c>
      <c r="P21" s="376">
        <f>RANK(O21,O5:O43,0)</f>
        <v>17</v>
      </c>
      <c r="Q21" s="362"/>
    </row>
    <row r="22" spans="1:17" s="114" customFormat="1" ht="15.75" customHeight="1" thickBot="1">
      <c r="A22" s="412" t="s">
        <v>120</v>
      </c>
      <c r="B22" s="413" t="s">
        <v>117</v>
      </c>
      <c r="C22" s="371">
        <v>94.3</v>
      </c>
      <c r="D22" s="379">
        <v>1994</v>
      </c>
      <c r="E22" s="373">
        <f t="shared" si="0"/>
        <v>1.1343044025912519</v>
      </c>
      <c r="F22" s="374">
        <v>88</v>
      </c>
      <c r="G22" s="374">
        <v>93</v>
      </c>
      <c r="H22" s="374">
        <v>-100</v>
      </c>
      <c r="I22" s="375">
        <f t="shared" si="1"/>
        <v>93</v>
      </c>
      <c r="J22" s="374">
        <v>105</v>
      </c>
      <c r="K22" s="374">
        <v>110</v>
      </c>
      <c r="L22" s="374">
        <v>-115</v>
      </c>
      <c r="M22" s="375">
        <f t="shared" si="2"/>
        <v>110</v>
      </c>
      <c r="N22" s="375">
        <f t="shared" si="3"/>
        <v>203</v>
      </c>
      <c r="O22" s="373">
        <f t="shared" si="4"/>
        <v>230.26379372602412</v>
      </c>
      <c r="P22" s="376">
        <f>RANK(O22,O5:O43,0)</f>
        <v>18</v>
      </c>
      <c r="Q22" s="362"/>
    </row>
    <row r="23" spans="1:17" s="114" customFormat="1" ht="16.5" customHeight="1" thickBot="1">
      <c r="A23" s="412" t="s">
        <v>125</v>
      </c>
      <c r="B23" s="413" t="s">
        <v>108</v>
      </c>
      <c r="C23" s="371">
        <v>89.4</v>
      </c>
      <c r="D23" s="372">
        <v>1994</v>
      </c>
      <c r="E23" s="373">
        <f t="shared" si="0"/>
        <v>1.1602079565196184</v>
      </c>
      <c r="F23" s="374">
        <v>80</v>
      </c>
      <c r="G23" s="374">
        <v>-85</v>
      </c>
      <c r="H23" s="374">
        <v>-85</v>
      </c>
      <c r="I23" s="375">
        <f t="shared" si="1"/>
        <v>80</v>
      </c>
      <c r="J23" s="374">
        <v>106</v>
      </c>
      <c r="K23" s="374">
        <v>111</v>
      </c>
      <c r="L23" s="374">
        <v>116</v>
      </c>
      <c r="M23" s="375">
        <f t="shared" si="2"/>
        <v>116</v>
      </c>
      <c r="N23" s="375">
        <f t="shared" si="3"/>
        <v>196</v>
      </c>
      <c r="O23" s="373">
        <f t="shared" si="4"/>
        <v>227.40075947784521</v>
      </c>
      <c r="P23" s="376">
        <f>RANK(O23,O5:O43,0)</f>
        <v>19</v>
      </c>
      <c r="Q23" s="362"/>
    </row>
    <row r="24" spans="1:17" s="114" customFormat="1" ht="16.5" customHeight="1" thickBot="1">
      <c r="A24" s="412" t="s">
        <v>105</v>
      </c>
      <c r="B24" s="413" t="s">
        <v>108</v>
      </c>
      <c r="C24" s="371">
        <v>70.3</v>
      </c>
      <c r="D24" s="379">
        <v>1984</v>
      </c>
      <c r="E24" s="373">
        <f t="shared" si="0"/>
        <v>1.3143690913222146</v>
      </c>
      <c r="F24" s="374">
        <v>70</v>
      </c>
      <c r="G24" s="374">
        <v>-76</v>
      </c>
      <c r="H24" s="374">
        <v>76</v>
      </c>
      <c r="I24" s="375">
        <f t="shared" si="1"/>
        <v>76</v>
      </c>
      <c r="J24" s="374">
        <v>90</v>
      </c>
      <c r="K24" s="374">
        <v>96</v>
      </c>
      <c r="L24" s="374">
        <v>-103</v>
      </c>
      <c r="M24" s="375">
        <f t="shared" si="2"/>
        <v>96</v>
      </c>
      <c r="N24" s="375">
        <f t="shared" si="3"/>
        <v>172</v>
      </c>
      <c r="O24" s="373">
        <f t="shared" si="4"/>
        <v>226.0714837074209</v>
      </c>
      <c r="P24" s="376">
        <f>RANK(O24,O5:O43,0)</f>
        <v>20</v>
      </c>
      <c r="Q24" s="362"/>
    </row>
    <row r="25" spans="1:17" ht="16.5" customHeight="1" thickBot="1">
      <c r="A25" s="412" t="s">
        <v>147</v>
      </c>
      <c r="B25" s="413" t="s">
        <v>142</v>
      </c>
      <c r="C25" s="371">
        <v>76.400000000000006</v>
      </c>
      <c r="D25" s="372">
        <v>1987</v>
      </c>
      <c r="E25" s="373">
        <f t="shared" si="0"/>
        <v>1.2534435281141687</v>
      </c>
      <c r="F25" s="374">
        <v>70</v>
      </c>
      <c r="G25" s="374">
        <v>75</v>
      </c>
      <c r="H25" s="374">
        <v>77</v>
      </c>
      <c r="I25" s="375">
        <f t="shared" si="1"/>
        <v>77</v>
      </c>
      <c r="J25" s="374">
        <v>95</v>
      </c>
      <c r="K25" s="374">
        <v>100</v>
      </c>
      <c r="L25" s="374">
        <v>103</v>
      </c>
      <c r="M25" s="375">
        <f t="shared" si="2"/>
        <v>103</v>
      </c>
      <c r="N25" s="375">
        <f t="shared" si="3"/>
        <v>180</v>
      </c>
      <c r="O25" s="373">
        <f t="shared" si="4"/>
        <v>225.61983506055037</v>
      </c>
      <c r="P25" s="376">
        <f>RANK(O25,O5:O43,0)</f>
        <v>21</v>
      </c>
      <c r="Q25" s="360"/>
    </row>
    <row r="26" spans="1:17" ht="15.75" customHeight="1" thickBot="1">
      <c r="A26" s="414" t="s">
        <v>111</v>
      </c>
      <c r="B26" s="413" t="s">
        <v>153</v>
      </c>
      <c r="C26" s="371">
        <v>87.9</v>
      </c>
      <c r="D26" s="372">
        <v>1987</v>
      </c>
      <c r="E26" s="373">
        <f t="shared" si="0"/>
        <v>1.1689989000561252</v>
      </c>
      <c r="F26" s="374">
        <v>-80</v>
      </c>
      <c r="G26" s="374">
        <v>-82</v>
      </c>
      <c r="H26" s="374">
        <v>82</v>
      </c>
      <c r="I26" s="375">
        <f t="shared" si="1"/>
        <v>82</v>
      </c>
      <c r="J26" s="374">
        <v>105</v>
      </c>
      <c r="K26" s="374">
        <v>110</v>
      </c>
      <c r="L26" s="435">
        <v>-115</v>
      </c>
      <c r="M26" s="375">
        <f t="shared" si="2"/>
        <v>110</v>
      </c>
      <c r="N26" s="375">
        <f t="shared" si="3"/>
        <v>192</v>
      </c>
      <c r="O26" s="373">
        <f t="shared" si="4"/>
        <v>224.44778881077605</v>
      </c>
      <c r="P26" s="376">
        <f>RANK(O26,O5:O43,0)</f>
        <v>22</v>
      </c>
      <c r="Q26" s="360"/>
    </row>
    <row r="27" spans="1:17" ht="15.75" customHeight="1" thickBot="1">
      <c r="A27" s="412" t="s">
        <v>110</v>
      </c>
      <c r="B27" s="413" t="s">
        <v>142</v>
      </c>
      <c r="C27" s="371">
        <v>85.3</v>
      </c>
      <c r="D27" s="372">
        <v>1992</v>
      </c>
      <c r="E27" s="373">
        <f t="shared" si="0"/>
        <v>1.1853078202800524</v>
      </c>
      <c r="F27" s="374">
        <v>80</v>
      </c>
      <c r="G27" s="374">
        <v>85</v>
      </c>
      <c r="H27" s="374">
        <v>88</v>
      </c>
      <c r="I27" s="375">
        <f t="shared" si="1"/>
        <v>88</v>
      </c>
      <c r="J27" s="374">
        <v>100</v>
      </c>
      <c r="K27" s="374">
        <v>-105</v>
      </c>
      <c r="L27" s="374">
        <v>-107</v>
      </c>
      <c r="M27" s="375">
        <f t="shared" si="2"/>
        <v>100</v>
      </c>
      <c r="N27" s="375">
        <f t="shared" si="3"/>
        <v>188</v>
      </c>
      <c r="O27" s="373">
        <f t="shared" si="4"/>
        <v>222.83787021264985</v>
      </c>
      <c r="P27" s="376">
        <f>RANK(O27,O5:O43,0)</f>
        <v>23</v>
      </c>
      <c r="Q27" s="360"/>
    </row>
    <row r="28" spans="1:17" ht="15.75" customHeight="1" thickBot="1">
      <c r="A28" s="412" t="s">
        <v>132</v>
      </c>
      <c r="B28" s="413" t="s">
        <v>108</v>
      </c>
      <c r="C28" s="371">
        <v>106</v>
      </c>
      <c r="D28" s="379">
        <v>1977</v>
      </c>
      <c r="E28" s="373">
        <f t="shared" si="0"/>
        <v>1.0865784528357421</v>
      </c>
      <c r="F28" s="374">
        <v>75</v>
      </c>
      <c r="G28" s="374">
        <v>80</v>
      </c>
      <c r="H28" s="374">
        <v>85</v>
      </c>
      <c r="I28" s="375">
        <f t="shared" si="1"/>
        <v>85</v>
      </c>
      <c r="J28" s="374">
        <v>110</v>
      </c>
      <c r="K28" s="374">
        <v>115</v>
      </c>
      <c r="L28" s="374">
        <v>120</v>
      </c>
      <c r="M28" s="375">
        <f t="shared" si="2"/>
        <v>120</v>
      </c>
      <c r="N28" s="375">
        <f t="shared" si="3"/>
        <v>205</v>
      </c>
      <c r="O28" s="373">
        <f t="shared" si="4"/>
        <v>222.74858283132713</v>
      </c>
      <c r="P28" s="376">
        <f>RANK(O28,O5:O43,0)</f>
        <v>24</v>
      </c>
      <c r="Q28" s="360"/>
    </row>
    <row r="29" spans="1:17" ht="15.75" customHeight="1" thickBot="1">
      <c r="A29" s="433" t="s">
        <v>150</v>
      </c>
      <c r="B29" s="434" t="s">
        <v>153</v>
      </c>
      <c r="C29" s="371">
        <v>84.3</v>
      </c>
      <c r="D29" s="372">
        <v>1992</v>
      </c>
      <c r="E29" s="373">
        <f t="shared" si="0"/>
        <v>1.1919672192857822</v>
      </c>
      <c r="F29" s="374">
        <v>80</v>
      </c>
      <c r="G29" s="374">
        <v>-85</v>
      </c>
      <c r="H29" s="374">
        <v>-88</v>
      </c>
      <c r="I29" s="375">
        <f t="shared" si="1"/>
        <v>80</v>
      </c>
      <c r="J29" s="374">
        <v>105</v>
      </c>
      <c r="K29" s="374">
        <v>-110</v>
      </c>
      <c r="L29" s="374">
        <v>-110</v>
      </c>
      <c r="M29" s="375">
        <f t="shared" si="2"/>
        <v>105</v>
      </c>
      <c r="N29" s="375">
        <f t="shared" si="3"/>
        <v>185</v>
      </c>
      <c r="O29" s="373">
        <f t="shared" si="4"/>
        <v>220.51393556786971</v>
      </c>
      <c r="P29" s="376">
        <f>RANK(O29,O5:O43,0)</f>
        <v>25</v>
      </c>
      <c r="Q29" s="360"/>
    </row>
    <row r="30" spans="1:17" ht="15.75" customHeight="1" thickBot="1">
      <c r="A30" s="412" t="s">
        <v>66</v>
      </c>
      <c r="B30" s="413" t="s">
        <v>119</v>
      </c>
      <c r="C30" s="371">
        <v>78.2</v>
      </c>
      <c r="D30" s="372">
        <v>1956</v>
      </c>
      <c r="E30" s="373">
        <f t="shared" si="0"/>
        <v>1.2379068904294024</v>
      </c>
      <c r="F30" s="374">
        <v>60</v>
      </c>
      <c r="G30" s="374">
        <v>70</v>
      </c>
      <c r="H30" s="374">
        <v>76</v>
      </c>
      <c r="I30" s="375">
        <f t="shared" si="1"/>
        <v>76</v>
      </c>
      <c r="J30" s="374">
        <v>70</v>
      </c>
      <c r="K30" s="374">
        <v>80</v>
      </c>
      <c r="L30" s="374">
        <v>90</v>
      </c>
      <c r="M30" s="375">
        <f t="shared" si="2"/>
        <v>90</v>
      </c>
      <c r="N30" s="375">
        <f t="shared" si="3"/>
        <v>166</v>
      </c>
      <c r="O30" s="373">
        <f t="shared" si="4"/>
        <v>205.4925438112808</v>
      </c>
      <c r="P30" s="376">
        <f>RANK(O30,O5:O43,0)</f>
        <v>26</v>
      </c>
      <c r="Q30" s="360"/>
    </row>
    <row r="31" spans="1:17" ht="15.75" customHeight="1" thickBot="1">
      <c r="A31" s="412" t="s">
        <v>128</v>
      </c>
      <c r="B31" s="413" t="s">
        <v>109</v>
      </c>
      <c r="C31" s="371">
        <v>81.5</v>
      </c>
      <c r="D31" s="372">
        <v>1999</v>
      </c>
      <c r="E31" s="373">
        <f t="shared" si="0"/>
        <v>1.2118593335965613</v>
      </c>
      <c r="F31" s="374">
        <v>70</v>
      </c>
      <c r="G31" s="374">
        <v>74</v>
      </c>
      <c r="H31" s="374">
        <v>-78</v>
      </c>
      <c r="I31" s="375">
        <f t="shared" si="1"/>
        <v>74</v>
      </c>
      <c r="J31" s="374">
        <v>85</v>
      </c>
      <c r="K31" s="374">
        <v>90</v>
      </c>
      <c r="L31" s="374">
        <v>95</v>
      </c>
      <c r="M31" s="375">
        <f t="shared" si="2"/>
        <v>95</v>
      </c>
      <c r="N31" s="375">
        <f t="shared" si="3"/>
        <v>169</v>
      </c>
      <c r="O31" s="373">
        <f t="shared" si="4"/>
        <v>204.80422737781885</v>
      </c>
      <c r="P31" s="376">
        <f>RANK(O31,O5:O43,0)</f>
        <v>27</v>
      </c>
      <c r="Q31" s="360"/>
    </row>
    <row r="32" spans="1:17" ht="16.5" customHeight="1" thickBot="1">
      <c r="A32" s="433" t="s">
        <v>112</v>
      </c>
      <c r="B32" s="434" t="s">
        <v>108</v>
      </c>
      <c r="C32" s="371">
        <v>88.6</v>
      </c>
      <c r="D32" s="382">
        <v>1985</v>
      </c>
      <c r="E32" s="373">
        <f t="shared" si="0"/>
        <v>1.1648425561653784</v>
      </c>
      <c r="F32" s="374">
        <v>70</v>
      </c>
      <c r="G32" s="374">
        <v>-75</v>
      </c>
      <c r="H32" s="374">
        <v>-75</v>
      </c>
      <c r="I32" s="381">
        <f t="shared" si="1"/>
        <v>70</v>
      </c>
      <c r="J32" s="374">
        <v>95</v>
      </c>
      <c r="K32" s="374">
        <v>100</v>
      </c>
      <c r="L32" s="374">
        <v>-103</v>
      </c>
      <c r="M32" s="375">
        <f t="shared" si="2"/>
        <v>100</v>
      </c>
      <c r="N32" s="375">
        <f t="shared" si="3"/>
        <v>170</v>
      </c>
      <c r="O32" s="373">
        <f t="shared" si="4"/>
        <v>198.02323454811432</v>
      </c>
      <c r="P32" s="376">
        <f>RANK(O32,O5:O43,0)</f>
        <v>28</v>
      </c>
      <c r="Q32" s="360"/>
    </row>
    <row r="33" spans="1:19" ht="15.75" customHeight="1" thickBot="1">
      <c r="A33" s="412" t="s">
        <v>145</v>
      </c>
      <c r="B33" s="413" t="s">
        <v>142</v>
      </c>
      <c r="C33" s="371">
        <v>93.3</v>
      </c>
      <c r="D33" s="372">
        <v>1978</v>
      </c>
      <c r="E33" s="373">
        <f t="shared" si="0"/>
        <v>1.1392637392832181</v>
      </c>
      <c r="F33" s="374">
        <v>70</v>
      </c>
      <c r="G33" s="374">
        <v>-75</v>
      </c>
      <c r="H33" s="374">
        <v>-75</v>
      </c>
      <c r="I33" s="375">
        <f t="shared" si="1"/>
        <v>70</v>
      </c>
      <c r="J33" s="374">
        <v>90</v>
      </c>
      <c r="K33" s="374">
        <v>95</v>
      </c>
      <c r="L33" s="374">
        <v>100</v>
      </c>
      <c r="M33" s="375">
        <f t="shared" si="2"/>
        <v>100</v>
      </c>
      <c r="N33" s="375">
        <f t="shared" si="3"/>
        <v>170</v>
      </c>
      <c r="O33" s="373">
        <f t="shared" si="4"/>
        <v>193.67483567814708</v>
      </c>
      <c r="P33" s="376">
        <f>RANK(O33,O5:O43,0)</f>
        <v>29</v>
      </c>
      <c r="Q33" s="360"/>
      <c r="S33" s="101"/>
    </row>
    <row r="34" spans="1:19" ht="15.75" customHeight="1" thickBot="1">
      <c r="A34" s="433" t="s">
        <v>141</v>
      </c>
      <c r="B34" s="434" t="s">
        <v>142</v>
      </c>
      <c r="C34" s="371">
        <v>85.6</v>
      </c>
      <c r="D34" s="382">
        <v>1988</v>
      </c>
      <c r="E34" s="373">
        <f t="shared" si="0"/>
        <v>1.1833531775315131</v>
      </c>
      <c r="F34" s="374">
        <v>60</v>
      </c>
      <c r="G34" s="374">
        <v>63</v>
      </c>
      <c r="H34" s="374">
        <v>65</v>
      </c>
      <c r="I34" s="381">
        <f t="shared" si="1"/>
        <v>65</v>
      </c>
      <c r="J34" s="374">
        <v>90</v>
      </c>
      <c r="K34" s="374">
        <v>93</v>
      </c>
      <c r="L34" s="374">
        <v>-95</v>
      </c>
      <c r="M34" s="375">
        <f t="shared" si="2"/>
        <v>93</v>
      </c>
      <c r="N34" s="375">
        <f t="shared" si="3"/>
        <v>158</v>
      </c>
      <c r="O34" s="373">
        <f t="shared" si="4"/>
        <v>186.96980204997908</v>
      </c>
      <c r="P34" s="376">
        <f>RANK(O34,O5:O43,0)</f>
        <v>30</v>
      </c>
      <c r="Q34" s="360"/>
    </row>
    <row r="35" spans="1:19" ht="15.75" customHeight="1" thickBot="1">
      <c r="A35" s="412" t="s">
        <v>152</v>
      </c>
      <c r="B35" s="413" t="s">
        <v>108</v>
      </c>
      <c r="C35" s="371">
        <v>108.9</v>
      </c>
      <c r="D35" s="372">
        <v>1988</v>
      </c>
      <c r="E35" s="373">
        <f t="shared" si="0"/>
        <v>1.0772187393158712</v>
      </c>
      <c r="F35" s="374">
        <v>40</v>
      </c>
      <c r="G35" s="374">
        <v>60</v>
      </c>
      <c r="H35" s="374">
        <v>-65</v>
      </c>
      <c r="I35" s="375">
        <f t="shared" si="1"/>
        <v>60</v>
      </c>
      <c r="J35" s="374">
        <v>70</v>
      </c>
      <c r="K35" s="374">
        <v>75</v>
      </c>
      <c r="L35" s="374">
        <v>85</v>
      </c>
      <c r="M35" s="375">
        <f t="shared" si="2"/>
        <v>85</v>
      </c>
      <c r="N35" s="375">
        <f t="shared" si="3"/>
        <v>145</v>
      </c>
      <c r="O35" s="373">
        <f t="shared" si="4"/>
        <v>156.19671720080132</v>
      </c>
      <c r="P35" s="376">
        <f>RANK(O35,O5:O43,0)</f>
        <v>31</v>
      </c>
      <c r="Q35" s="360"/>
    </row>
    <row r="36" spans="1:19" ht="16.5" customHeight="1" thickBot="1">
      <c r="A36" s="412" t="s">
        <v>127</v>
      </c>
      <c r="B36" s="413" t="s">
        <v>109</v>
      </c>
      <c r="C36" s="371">
        <v>77</v>
      </c>
      <c r="D36" s="372">
        <v>2003</v>
      </c>
      <c r="E36" s="373">
        <f t="shared" si="0"/>
        <v>1.2481534063626241</v>
      </c>
      <c r="F36" s="374">
        <v>45</v>
      </c>
      <c r="G36" s="374">
        <v>48</v>
      </c>
      <c r="H36" s="374">
        <v>51</v>
      </c>
      <c r="I36" s="375">
        <f t="shared" si="1"/>
        <v>51</v>
      </c>
      <c r="J36" s="374">
        <v>55</v>
      </c>
      <c r="K36" s="374">
        <v>60</v>
      </c>
      <c r="L36" s="374">
        <v>63</v>
      </c>
      <c r="M36" s="375">
        <f t="shared" si="2"/>
        <v>63</v>
      </c>
      <c r="N36" s="375">
        <f t="shared" si="3"/>
        <v>114</v>
      </c>
      <c r="O36" s="373">
        <f t="shared" si="4"/>
        <v>142.28948832533914</v>
      </c>
      <c r="P36" s="376">
        <f>RANK(O36,O5:O43,0)</f>
        <v>32</v>
      </c>
      <c r="Q36" s="360"/>
    </row>
    <row r="37" spans="1:19" ht="16.5" customHeight="1" thickBot="1">
      <c r="A37" s="477" t="s">
        <v>129</v>
      </c>
      <c r="B37" s="478" t="s">
        <v>109</v>
      </c>
      <c r="C37" s="386">
        <v>77.099999999999994</v>
      </c>
      <c r="D37" s="387">
        <v>2000</v>
      </c>
      <c r="E37" s="390">
        <f t="shared" si="0"/>
        <v>1.2472827122759724</v>
      </c>
      <c r="F37" s="479">
        <v>45</v>
      </c>
      <c r="G37" s="479">
        <v>50</v>
      </c>
      <c r="H37" s="479">
        <v>53</v>
      </c>
      <c r="I37" s="389">
        <f t="shared" si="1"/>
        <v>53</v>
      </c>
      <c r="J37" s="479">
        <v>53</v>
      </c>
      <c r="K37" s="479">
        <v>56</v>
      </c>
      <c r="L37" s="479">
        <v>59</v>
      </c>
      <c r="M37" s="389">
        <f t="shared" si="2"/>
        <v>59</v>
      </c>
      <c r="N37" s="389">
        <f t="shared" si="3"/>
        <v>112</v>
      </c>
      <c r="O37" s="390">
        <f t="shared" si="4"/>
        <v>139.69566377490892</v>
      </c>
      <c r="P37" s="480">
        <f>RANK(O37,O5:O43,0)</f>
        <v>33</v>
      </c>
      <c r="Q37" s="360"/>
    </row>
    <row r="38" spans="1:19" ht="16.5" hidden="1" customHeight="1" thickTop="1" thickBot="1">
      <c r="A38" s="469"/>
      <c r="B38" s="470"/>
      <c r="C38" s="471">
        <v>30</v>
      </c>
      <c r="D38" s="472"/>
      <c r="E38" s="473">
        <f t="shared" si="0"/>
        <v>2.7705349736639913</v>
      </c>
      <c r="F38" s="474"/>
      <c r="G38" s="474"/>
      <c r="H38" s="474"/>
      <c r="I38" s="475">
        <f t="shared" si="1"/>
        <v>0</v>
      </c>
      <c r="J38" s="474"/>
      <c r="K38" s="474"/>
      <c r="L38" s="474"/>
      <c r="M38" s="475">
        <f t="shared" si="2"/>
        <v>0</v>
      </c>
      <c r="N38" s="475">
        <f t="shared" si="3"/>
        <v>0</v>
      </c>
      <c r="O38" s="473">
        <f t="shared" si="4"/>
        <v>0</v>
      </c>
      <c r="P38" s="476">
        <f>RANK(O38,O5:O43,0)</f>
        <v>34</v>
      </c>
      <c r="Q38" s="360"/>
    </row>
    <row r="39" spans="1:19" ht="15.75" hidden="1" customHeight="1" thickBot="1">
      <c r="A39" s="369"/>
      <c r="B39" s="370"/>
      <c r="C39" s="371">
        <v>30</v>
      </c>
      <c r="D39" s="372"/>
      <c r="E39" s="373">
        <f t="shared" si="0"/>
        <v>2.7705349736639913</v>
      </c>
      <c r="F39" s="383"/>
      <c r="G39" s="383"/>
      <c r="H39" s="383"/>
      <c r="I39" s="375">
        <f t="shared" si="1"/>
        <v>0</v>
      </c>
      <c r="J39" s="383"/>
      <c r="K39" s="383"/>
      <c r="L39" s="383"/>
      <c r="M39" s="375">
        <f t="shared" si="2"/>
        <v>0</v>
      </c>
      <c r="N39" s="375">
        <f t="shared" si="3"/>
        <v>0</v>
      </c>
      <c r="O39" s="373">
        <f t="shared" si="4"/>
        <v>0</v>
      </c>
      <c r="P39" s="376">
        <f>RANK(O39,O5:O43,0)</f>
        <v>34</v>
      </c>
      <c r="Q39" s="360"/>
    </row>
    <row r="40" spans="1:19" ht="16.5" hidden="1" customHeight="1" thickBot="1">
      <c r="A40" s="369"/>
      <c r="B40" s="370"/>
      <c r="C40" s="371">
        <v>30</v>
      </c>
      <c r="D40" s="372"/>
      <c r="E40" s="373">
        <f t="shared" si="0"/>
        <v>2.7705349736639913</v>
      </c>
      <c r="F40" s="383"/>
      <c r="G40" s="383"/>
      <c r="H40" s="383"/>
      <c r="I40" s="375">
        <f t="shared" si="1"/>
        <v>0</v>
      </c>
      <c r="J40" s="383"/>
      <c r="K40" s="383"/>
      <c r="L40" s="383"/>
      <c r="M40" s="375">
        <f t="shared" si="2"/>
        <v>0</v>
      </c>
      <c r="N40" s="375">
        <f t="shared" si="3"/>
        <v>0</v>
      </c>
      <c r="O40" s="373">
        <f t="shared" si="4"/>
        <v>0</v>
      </c>
      <c r="P40" s="376">
        <f>RANK(O40,O5:O43,0)</f>
        <v>34</v>
      </c>
      <c r="Q40" s="360"/>
    </row>
    <row r="41" spans="1:19" ht="16.5" hidden="1" customHeight="1" thickBot="1">
      <c r="A41" s="377"/>
      <c r="B41" s="370"/>
      <c r="C41" s="371">
        <v>30</v>
      </c>
      <c r="D41" s="372"/>
      <c r="E41" s="373">
        <f t="shared" si="0"/>
        <v>2.7705349736639913</v>
      </c>
      <c r="F41" s="383"/>
      <c r="G41" s="383"/>
      <c r="H41" s="383"/>
      <c r="I41" s="375">
        <f t="shared" si="1"/>
        <v>0</v>
      </c>
      <c r="J41" s="383"/>
      <c r="K41" s="383"/>
      <c r="L41" s="383"/>
      <c r="M41" s="375">
        <f t="shared" si="2"/>
        <v>0</v>
      </c>
      <c r="N41" s="375">
        <f t="shared" si="3"/>
        <v>0</v>
      </c>
      <c r="O41" s="373">
        <f t="shared" si="4"/>
        <v>0</v>
      </c>
      <c r="P41" s="376">
        <f>RANK(O41,O5:O43,0)</f>
        <v>34</v>
      </c>
      <c r="Q41" s="360"/>
    </row>
    <row r="42" spans="1:19" ht="15.75" hidden="1" customHeight="1" thickBot="1">
      <c r="A42" s="369"/>
      <c r="B42" s="370"/>
      <c r="C42" s="371">
        <v>30</v>
      </c>
      <c r="D42" s="372"/>
      <c r="E42" s="373">
        <f t="shared" si="0"/>
        <v>2.7705349736639913</v>
      </c>
      <c r="F42" s="383"/>
      <c r="G42" s="383"/>
      <c r="H42" s="383"/>
      <c r="I42" s="375">
        <f t="shared" si="1"/>
        <v>0</v>
      </c>
      <c r="J42" s="383"/>
      <c r="K42" s="383"/>
      <c r="L42" s="383"/>
      <c r="M42" s="375">
        <f t="shared" si="2"/>
        <v>0</v>
      </c>
      <c r="N42" s="375">
        <f t="shared" si="3"/>
        <v>0</v>
      </c>
      <c r="O42" s="373">
        <f t="shared" si="4"/>
        <v>0</v>
      </c>
      <c r="P42" s="376">
        <f>RANK(O42,O5:O43,0)</f>
        <v>34</v>
      </c>
      <c r="Q42" s="360"/>
    </row>
    <row r="43" spans="1:19" ht="16.5" hidden="1" customHeight="1" thickBot="1">
      <c r="A43" s="384"/>
      <c r="B43" s="385"/>
      <c r="C43" s="386">
        <v>30</v>
      </c>
      <c r="D43" s="387"/>
      <c r="E43" s="390">
        <f t="shared" si="0"/>
        <v>2.7705349736639913</v>
      </c>
      <c r="F43" s="388"/>
      <c r="G43" s="388"/>
      <c r="H43" s="388"/>
      <c r="I43" s="389">
        <f t="shared" si="1"/>
        <v>0</v>
      </c>
      <c r="J43" s="388"/>
      <c r="K43" s="388"/>
      <c r="L43" s="441"/>
      <c r="M43" s="389">
        <f t="shared" si="2"/>
        <v>0</v>
      </c>
      <c r="N43" s="389">
        <f t="shared" si="3"/>
        <v>0</v>
      </c>
      <c r="O43" s="390">
        <f t="shared" si="4"/>
        <v>0</v>
      </c>
      <c r="P43" s="376">
        <f>RANK(O43,O5:O43,0)</f>
        <v>34</v>
      </c>
      <c r="Q43" s="360"/>
    </row>
    <row r="44" spans="1:19" ht="16.5" customHeight="1" thickTop="1">
      <c r="A44" s="391"/>
      <c r="B44" s="348"/>
      <c r="C44" s="348"/>
      <c r="D44" s="348"/>
      <c r="E44" s="392"/>
      <c r="F44" s="348"/>
      <c r="G44" s="393"/>
      <c r="H44" s="393"/>
      <c r="I44" s="393"/>
      <c r="J44" s="393"/>
      <c r="K44" s="394"/>
      <c r="L44" s="393"/>
      <c r="M44" s="393"/>
      <c r="N44" s="393"/>
      <c r="O44" s="393"/>
      <c r="P44" s="393"/>
      <c r="Q44" s="335"/>
    </row>
    <row r="45" spans="1:19" ht="15.75" customHeight="1">
      <c r="A45" s="346"/>
      <c r="B45" s="347"/>
      <c r="C45" s="347"/>
      <c r="D45" s="348"/>
      <c r="E45" s="349"/>
      <c r="F45" s="347"/>
      <c r="G45" s="335"/>
      <c r="H45" s="335"/>
      <c r="I45" s="335"/>
      <c r="J45" s="335"/>
      <c r="K45" s="350"/>
      <c r="L45" s="335"/>
      <c r="M45" s="335"/>
      <c r="N45" s="335"/>
      <c r="O45" s="335"/>
      <c r="P45" s="335"/>
      <c r="Q45" s="335"/>
    </row>
    <row r="46" spans="1:19" ht="15.75" customHeight="1">
      <c r="A46" s="141" t="s">
        <v>146</v>
      </c>
      <c r="B46" s="352"/>
      <c r="C46" s="345"/>
      <c r="D46" s="345"/>
      <c r="E46" s="353"/>
      <c r="F46" s="345"/>
      <c r="G46" s="345"/>
      <c r="H46" s="345"/>
      <c r="I46" s="345"/>
      <c r="J46" s="345"/>
      <c r="K46" s="354"/>
      <c r="L46" s="345"/>
      <c r="M46" s="331"/>
      <c r="N46" s="331"/>
      <c r="O46" s="331"/>
      <c r="P46" s="331"/>
      <c r="Q46" s="331"/>
    </row>
    <row r="47" spans="1:19" ht="15.75" customHeight="1">
      <c r="A47" s="351"/>
      <c r="B47" s="352"/>
      <c r="C47" s="345"/>
      <c r="D47" s="345"/>
      <c r="E47" s="353"/>
      <c r="F47" s="345"/>
      <c r="G47" s="345"/>
      <c r="H47" s="345"/>
      <c r="I47" s="345"/>
      <c r="J47" s="345"/>
      <c r="K47" s="354"/>
      <c r="L47" s="345"/>
      <c r="M47" s="331"/>
      <c r="N47" s="331"/>
      <c r="O47" s="331"/>
      <c r="P47" s="331"/>
      <c r="Q47" s="331"/>
    </row>
    <row r="48" spans="1:19" ht="12.75" customHeight="1">
      <c r="A48" s="331"/>
      <c r="B48" s="331"/>
      <c r="C48" s="331"/>
      <c r="D48" s="331"/>
      <c r="E48" s="355"/>
      <c r="F48" s="331"/>
      <c r="G48" s="331"/>
      <c r="H48" s="331"/>
      <c r="I48" s="331"/>
      <c r="J48" s="331"/>
      <c r="K48" s="356"/>
      <c r="L48" s="331"/>
      <c r="M48" s="331"/>
      <c r="N48" s="331"/>
      <c r="O48" s="331"/>
      <c r="P48" s="331"/>
      <c r="Q48" s="331"/>
    </row>
  </sheetData>
  <sheetProtection selectLockedCells="1" selectUnlockedCells="1"/>
  <sortState ref="A5:O43">
    <sortCondition descending="1" ref="O5:O43"/>
  </sortState>
  <mergeCells count="6">
    <mergeCell ref="A1:P1"/>
    <mergeCell ref="A2:P2"/>
    <mergeCell ref="A3:E3"/>
    <mergeCell ref="F3:I3"/>
    <mergeCell ref="J3:M3"/>
    <mergeCell ref="N3:P3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20"/>
  <sheetViews>
    <sheetView zoomScale="120" zoomScaleNormal="120" workbookViewId="0">
      <selection activeCell="H19" sqref="H19"/>
    </sheetView>
  </sheetViews>
  <sheetFormatPr defaultColWidth="8.7109375" defaultRowHeight="12.75" customHeight="1"/>
  <cols>
    <col min="1" max="1" width="23.140625" customWidth="1"/>
    <col min="2" max="2" width="24.140625" customWidth="1"/>
    <col min="3" max="3" width="8.140625" customWidth="1"/>
    <col min="4" max="4" width="7.85546875" customWidth="1"/>
    <col min="5" max="5" width="10.140625" style="1" customWidth="1"/>
    <col min="6" max="7" width="6.42578125" customWidth="1"/>
    <col min="8" max="8" width="7" customWidth="1"/>
    <col min="9" max="9" width="5.7109375" customWidth="1"/>
    <col min="10" max="10" width="4.85546875" customWidth="1"/>
    <col min="11" max="11" width="4.85546875" style="2" customWidth="1"/>
    <col min="12" max="12" width="6.7109375" customWidth="1"/>
    <col min="13" max="13" width="5.5703125" customWidth="1"/>
    <col min="14" max="14" width="9.85546875" customWidth="1"/>
    <col min="15" max="15" width="10.5703125" customWidth="1"/>
    <col min="16" max="16" width="3.140625" customWidth="1"/>
    <col min="17" max="18" width="5.28515625" customWidth="1"/>
    <col min="19" max="19" width="7.7109375" customWidth="1"/>
  </cols>
  <sheetData>
    <row r="1" spans="1:25" ht="24" customHeight="1">
      <c r="A1" s="447" t="s">
        <v>144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25" ht="27.75" customHeight="1" thickBot="1">
      <c r="A2" s="455" t="s">
        <v>143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3"/>
      <c r="R2" s="289"/>
      <c r="S2" s="290"/>
    </row>
    <row r="3" spans="1:25" ht="17.25" customHeight="1" thickTop="1" thickBot="1">
      <c r="A3" s="460"/>
      <c r="B3" s="460"/>
      <c r="C3" s="460"/>
      <c r="D3" s="460"/>
      <c r="E3" s="460"/>
      <c r="F3" s="461" t="s">
        <v>2</v>
      </c>
      <c r="G3" s="461"/>
      <c r="H3" s="461"/>
      <c r="I3" s="461"/>
      <c r="J3" s="461" t="s">
        <v>3</v>
      </c>
      <c r="K3" s="461"/>
      <c r="L3" s="461"/>
      <c r="M3" s="461"/>
      <c r="N3" s="462"/>
      <c r="O3" s="462"/>
      <c r="P3" s="462"/>
      <c r="Q3" s="5"/>
    </row>
    <row r="4" spans="1:25" ht="16.5" customHeight="1" thickTop="1" thickBot="1">
      <c r="A4" s="273" t="s">
        <v>4</v>
      </c>
      <c r="B4" s="271" t="s">
        <v>5</v>
      </c>
      <c r="C4" s="271" t="s">
        <v>6</v>
      </c>
      <c r="D4" s="271" t="s">
        <v>7</v>
      </c>
      <c r="E4" s="363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25" s="114" customFormat="1" ht="15.75" customHeight="1" thickTop="1">
      <c r="A5" s="437" t="s">
        <v>25</v>
      </c>
      <c r="B5" s="439" t="s">
        <v>117</v>
      </c>
      <c r="C5" s="395">
        <v>68.2</v>
      </c>
      <c r="D5" s="440">
        <v>1993</v>
      </c>
      <c r="E5" s="396">
        <f t="shared" ref="E5:E16" si="0">10^(0.783497476*((LOG((C5/153.655)/LOG(10))*(LOG((C5/153.655)/LOG(10))))))</f>
        <v>1.25169757259931</v>
      </c>
      <c r="F5" s="397">
        <v>-80</v>
      </c>
      <c r="G5" s="397">
        <v>80</v>
      </c>
      <c r="H5" s="397">
        <v>85</v>
      </c>
      <c r="I5" s="398">
        <f t="shared" ref="I5:I16" si="1">IF(MAX(F5:H5)&lt;0,0,MAX(F5:H5))</f>
        <v>85</v>
      </c>
      <c r="J5" s="397">
        <v>90</v>
      </c>
      <c r="K5" s="397">
        <v>100</v>
      </c>
      <c r="L5" s="397">
        <v>-105</v>
      </c>
      <c r="M5" s="398">
        <f t="shared" ref="M5:M16" si="2">IF(MAX(J5:L5)&lt;0,0,MAX(J5:L5))</f>
        <v>100</v>
      </c>
      <c r="N5" s="399">
        <f t="shared" ref="N5:N16" si="3">I5+M5</f>
        <v>185</v>
      </c>
      <c r="O5" s="400">
        <f t="shared" ref="O5:O16" si="4">N5*E5</f>
        <v>231.56405093087236</v>
      </c>
      <c r="P5" s="401">
        <f>RANK(O5,O5:O16,0)</f>
        <v>1</v>
      </c>
      <c r="Q5" s="111"/>
      <c r="R5" s="112"/>
      <c r="S5" s="113"/>
      <c r="T5" s="113"/>
      <c r="U5" s="113"/>
      <c r="V5" s="113"/>
      <c r="W5" s="113"/>
      <c r="X5" s="113"/>
      <c r="Y5" s="113"/>
    </row>
    <row r="6" spans="1:25" s="114" customFormat="1" ht="15.75" customHeight="1">
      <c r="A6" s="415" t="s">
        <v>130</v>
      </c>
      <c r="B6" s="432" t="s">
        <v>109</v>
      </c>
      <c r="C6" s="419">
        <v>66.2</v>
      </c>
      <c r="D6" s="411">
        <v>1984</v>
      </c>
      <c r="E6" s="405">
        <f t="shared" si="0"/>
        <v>1.2728456166525426</v>
      </c>
      <c r="F6" s="406">
        <v>70</v>
      </c>
      <c r="G6" s="406">
        <v>73</v>
      </c>
      <c r="H6" s="406">
        <v>76</v>
      </c>
      <c r="I6" s="407">
        <f t="shared" si="1"/>
        <v>76</v>
      </c>
      <c r="J6" s="406">
        <v>82</v>
      </c>
      <c r="K6" s="406">
        <v>86</v>
      </c>
      <c r="L6" s="406">
        <v>88</v>
      </c>
      <c r="M6" s="407">
        <f t="shared" si="2"/>
        <v>88</v>
      </c>
      <c r="N6" s="408">
        <f t="shared" si="3"/>
        <v>164</v>
      </c>
      <c r="O6" s="409">
        <f t="shared" si="4"/>
        <v>208.746681131017</v>
      </c>
      <c r="P6" s="410">
        <f>RANK(O6,O5:O16,0)</f>
        <v>2</v>
      </c>
      <c r="Q6" s="111"/>
      <c r="R6" s="112"/>
      <c r="S6" s="113"/>
      <c r="T6" s="113"/>
      <c r="U6" s="113"/>
      <c r="V6" s="113"/>
      <c r="W6" s="113"/>
      <c r="X6" s="113"/>
      <c r="Y6" s="113"/>
    </row>
    <row r="7" spans="1:25" s="114" customFormat="1" ht="15.75" customHeight="1">
      <c r="A7" s="415" t="s">
        <v>139</v>
      </c>
      <c r="B7" s="432" t="s">
        <v>108</v>
      </c>
      <c r="C7" s="420">
        <v>60.2</v>
      </c>
      <c r="D7" s="404">
        <v>1989</v>
      </c>
      <c r="E7" s="405">
        <f t="shared" si="0"/>
        <v>1.3481984334849577</v>
      </c>
      <c r="F7" s="406">
        <v>-50</v>
      </c>
      <c r="G7" s="406">
        <v>50</v>
      </c>
      <c r="H7" s="406">
        <v>-56</v>
      </c>
      <c r="I7" s="407">
        <f t="shared" si="1"/>
        <v>50</v>
      </c>
      <c r="J7" s="406">
        <v>70</v>
      </c>
      <c r="K7" s="406">
        <v>75</v>
      </c>
      <c r="L7" s="406">
        <v>78</v>
      </c>
      <c r="M7" s="407">
        <f t="shared" si="2"/>
        <v>78</v>
      </c>
      <c r="N7" s="408">
        <f t="shared" si="3"/>
        <v>128</v>
      </c>
      <c r="O7" s="409">
        <f t="shared" si="4"/>
        <v>172.56939948607459</v>
      </c>
      <c r="P7" s="410">
        <f>RANK(O7,O5:O16,0)</f>
        <v>3</v>
      </c>
      <c r="Q7" s="111"/>
      <c r="R7" s="113"/>
      <c r="S7" s="113"/>
      <c r="T7" s="113"/>
      <c r="U7" s="113"/>
      <c r="V7" s="113"/>
      <c r="W7" s="113"/>
      <c r="X7" s="113"/>
      <c r="Y7" s="113"/>
    </row>
    <row r="8" spans="1:25" s="114" customFormat="1" ht="15.75" customHeight="1">
      <c r="A8" s="402" t="s">
        <v>114</v>
      </c>
      <c r="B8" s="416" t="s">
        <v>140</v>
      </c>
      <c r="C8" s="403">
        <v>65.3</v>
      </c>
      <c r="D8" s="404">
        <v>1990</v>
      </c>
      <c r="E8" s="405">
        <f t="shared" si="0"/>
        <v>1.2829507593428104</v>
      </c>
      <c r="F8" s="406">
        <v>50</v>
      </c>
      <c r="G8" s="406">
        <v>-56</v>
      </c>
      <c r="H8" s="406">
        <v>58</v>
      </c>
      <c r="I8" s="407">
        <f t="shared" si="1"/>
        <v>58</v>
      </c>
      <c r="J8" s="406">
        <v>-73</v>
      </c>
      <c r="K8" s="406">
        <v>76</v>
      </c>
      <c r="L8" s="406">
        <v>-81</v>
      </c>
      <c r="M8" s="407">
        <f t="shared" si="2"/>
        <v>76</v>
      </c>
      <c r="N8" s="408">
        <f t="shared" si="3"/>
        <v>134</v>
      </c>
      <c r="O8" s="409">
        <f t="shared" si="4"/>
        <v>171.9154017519366</v>
      </c>
      <c r="P8" s="410">
        <f>RANK(O8,O5:O16,0)</f>
        <v>4</v>
      </c>
      <c r="Q8" s="111"/>
      <c r="R8" s="113"/>
      <c r="S8" s="113"/>
      <c r="T8" s="113"/>
      <c r="U8" s="113"/>
      <c r="V8" s="113"/>
      <c r="W8" s="113"/>
      <c r="X8" s="113"/>
      <c r="Y8" s="113"/>
    </row>
    <row r="9" spans="1:25" s="114" customFormat="1" ht="15.75" customHeight="1">
      <c r="A9" s="436" t="s">
        <v>113</v>
      </c>
      <c r="B9" s="438" t="s">
        <v>108</v>
      </c>
      <c r="C9" s="403">
        <v>54</v>
      </c>
      <c r="D9" s="404">
        <v>1991</v>
      </c>
      <c r="E9" s="405">
        <f t="shared" si="0"/>
        <v>1.4507754103115502</v>
      </c>
      <c r="F9" s="406">
        <v>45</v>
      </c>
      <c r="G9" s="406">
        <v>48</v>
      </c>
      <c r="H9" s="406">
        <v>51</v>
      </c>
      <c r="I9" s="407">
        <f t="shared" si="1"/>
        <v>51</v>
      </c>
      <c r="J9" s="406">
        <v>55</v>
      </c>
      <c r="K9" s="406">
        <v>58</v>
      </c>
      <c r="L9" s="406">
        <v>62</v>
      </c>
      <c r="M9" s="407">
        <f t="shared" si="2"/>
        <v>62</v>
      </c>
      <c r="N9" s="408">
        <f t="shared" si="3"/>
        <v>113</v>
      </c>
      <c r="O9" s="409">
        <f t="shared" si="4"/>
        <v>163.93762136520519</v>
      </c>
      <c r="P9" s="410">
        <f>RANK(O9,O5:O16,0)</f>
        <v>5</v>
      </c>
      <c r="Q9" s="111"/>
      <c r="R9" s="113"/>
      <c r="S9" s="113"/>
      <c r="T9" s="113"/>
      <c r="U9" s="113"/>
      <c r="V9" s="113"/>
      <c r="W9" s="113"/>
      <c r="X9" s="113"/>
      <c r="Y9" s="113"/>
    </row>
    <row r="10" spans="1:25" s="114" customFormat="1" ht="15.75" customHeight="1">
      <c r="A10" s="415" t="s">
        <v>131</v>
      </c>
      <c r="B10" s="432" t="s">
        <v>133</v>
      </c>
      <c r="C10" s="420">
        <v>76.7</v>
      </c>
      <c r="D10" s="404">
        <v>1990</v>
      </c>
      <c r="E10" s="405">
        <f t="shared" si="0"/>
        <v>1.178529546253815</v>
      </c>
      <c r="F10" s="406">
        <v>58</v>
      </c>
      <c r="G10" s="406">
        <v>60</v>
      </c>
      <c r="H10" s="406">
        <v>-63</v>
      </c>
      <c r="I10" s="407">
        <f t="shared" si="1"/>
        <v>60</v>
      </c>
      <c r="J10" s="406">
        <v>70</v>
      </c>
      <c r="K10" s="406">
        <v>75</v>
      </c>
      <c r="L10" s="406">
        <v>78</v>
      </c>
      <c r="M10" s="407">
        <f t="shared" si="2"/>
        <v>78</v>
      </c>
      <c r="N10" s="408">
        <f t="shared" si="3"/>
        <v>138</v>
      </c>
      <c r="O10" s="409">
        <f t="shared" si="4"/>
        <v>162.63707738302648</v>
      </c>
      <c r="P10" s="410">
        <f>RANK(O10,O5:O16,0)</f>
        <v>6</v>
      </c>
      <c r="Q10" s="111"/>
      <c r="R10" s="113"/>
      <c r="S10" s="113"/>
      <c r="T10" s="113"/>
      <c r="U10" s="113"/>
      <c r="V10" s="113"/>
      <c r="W10" s="113"/>
      <c r="X10" s="113"/>
      <c r="Y10" s="113"/>
    </row>
    <row r="11" spans="1:25" s="114" customFormat="1" ht="15.75" customHeight="1">
      <c r="A11" s="415" t="s">
        <v>134</v>
      </c>
      <c r="B11" s="432" t="s">
        <v>135</v>
      </c>
      <c r="C11" s="420">
        <v>52.4</v>
      </c>
      <c r="D11" s="404">
        <v>1994</v>
      </c>
      <c r="E11" s="405">
        <f t="shared" si="0"/>
        <v>1.48261999057046</v>
      </c>
      <c r="F11" s="406">
        <v>40</v>
      </c>
      <c r="G11" s="406">
        <v>45</v>
      </c>
      <c r="H11" s="406">
        <v>48</v>
      </c>
      <c r="I11" s="407">
        <f t="shared" si="1"/>
        <v>48</v>
      </c>
      <c r="J11" s="406">
        <v>55</v>
      </c>
      <c r="K11" s="406">
        <v>58</v>
      </c>
      <c r="L11" s="406">
        <v>60</v>
      </c>
      <c r="M11" s="407">
        <f t="shared" si="2"/>
        <v>60</v>
      </c>
      <c r="N11" s="408">
        <f t="shared" si="3"/>
        <v>108</v>
      </c>
      <c r="O11" s="409">
        <f t="shared" si="4"/>
        <v>160.12295898160968</v>
      </c>
      <c r="P11" s="410">
        <f>RANK(O11,O5:O16,0)</f>
        <v>7</v>
      </c>
      <c r="Q11" s="111"/>
      <c r="R11" s="113"/>
      <c r="S11" s="113"/>
      <c r="T11" s="113"/>
      <c r="U11" s="113"/>
      <c r="V11" s="113"/>
      <c r="W11" s="113"/>
      <c r="X11" s="113"/>
      <c r="Y11" s="113"/>
    </row>
    <row r="12" spans="1:25" s="114" customFormat="1" ht="15.75" customHeight="1">
      <c r="A12" s="415" t="s">
        <v>138</v>
      </c>
      <c r="B12" s="432" t="s">
        <v>117</v>
      </c>
      <c r="C12" s="420">
        <v>66.5</v>
      </c>
      <c r="D12" s="404">
        <v>1992</v>
      </c>
      <c r="E12" s="405">
        <f t="shared" si="0"/>
        <v>1.2695608285126716</v>
      </c>
      <c r="F12" s="406">
        <v>45</v>
      </c>
      <c r="G12" s="406">
        <v>-50</v>
      </c>
      <c r="H12" s="406">
        <v>50</v>
      </c>
      <c r="I12" s="407">
        <f t="shared" si="1"/>
        <v>50</v>
      </c>
      <c r="J12" s="406">
        <v>60</v>
      </c>
      <c r="K12" s="406">
        <v>65</v>
      </c>
      <c r="L12" s="406">
        <v>70</v>
      </c>
      <c r="M12" s="407">
        <f t="shared" si="2"/>
        <v>70</v>
      </c>
      <c r="N12" s="408">
        <f t="shared" si="3"/>
        <v>120</v>
      </c>
      <c r="O12" s="409">
        <f t="shared" si="4"/>
        <v>152.3472994215206</v>
      </c>
      <c r="P12" s="410">
        <f>RANK(O12,O5:O16,0)</f>
        <v>8</v>
      </c>
      <c r="Q12" s="111"/>
      <c r="R12" s="113"/>
      <c r="S12" s="113"/>
      <c r="T12" s="113"/>
      <c r="U12" s="113"/>
      <c r="V12" s="113"/>
      <c r="W12" s="113"/>
      <c r="X12" s="113"/>
      <c r="Y12" s="113"/>
    </row>
    <row r="13" spans="1:25" s="114" customFormat="1" ht="15.75" customHeight="1">
      <c r="A13" s="415" t="s">
        <v>116</v>
      </c>
      <c r="B13" s="416" t="s">
        <v>117</v>
      </c>
      <c r="C13" s="403">
        <v>61.5</v>
      </c>
      <c r="D13" s="404">
        <v>1991</v>
      </c>
      <c r="E13" s="405">
        <f t="shared" si="0"/>
        <v>1.330161567925342</v>
      </c>
      <c r="F13" s="406">
        <v>-43</v>
      </c>
      <c r="G13" s="406">
        <v>-43</v>
      </c>
      <c r="H13" s="406">
        <v>43</v>
      </c>
      <c r="I13" s="407">
        <f t="shared" si="1"/>
        <v>43</v>
      </c>
      <c r="J13" s="406">
        <v>58</v>
      </c>
      <c r="K13" s="406">
        <v>61</v>
      </c>
      <c r="L13" s="406">
        <v>65</v>
      </c>
      <c r="M13" s="407">
        <f t="shared" si="2"/>
        <v>65</v>
      </c>
      <c r="N13" s="408">
        <f t="shared" si="3"/>
        <v>108</v>
      </c>
      <c r="O13" s="409">
        <f t="shared" si="4"/>
        <v>143.65744933593695</v>
      </c>
      <c r="P13" s="410">
        <f>RANK(O13,O5:O16,0)</f>
        <v>9</v>
      </c>
      <c r="Q13" s="111"/>
      <c r="R13" s="113"/>
      <c r="S13" s="113"/>
      <c r="T13" s="113"/>
      <c r="U13" s="113"/>
      <c r="V13" s="113"/>
      <c r="W13" s="113"/>
      <c r="X13" s="113"/>
      <c r="Y13" s="113"/>
    </row>
    <row r="14" spans="1:25" s="114" customFormat="1" ht="15.75" customHeight="1" thickBot="1">
      <c r="A14" s="492" t="s">
        <v>124</v>
      </c>
      <c r="B14" s="493" t="s">
        <v>108</v>
      </c>
      <c r="C14" s="494">
        <v>58.4</v>
      </c>
      <c r="D14" s="495">
        <v>1985</v>
      </c>
      <c r="E14" s="496">
        <f t="shared" si="0"/>
        <v>1.3749821508087452</v>
      </c>
      <c r="F14" s="497">
        <v>40</v>
      </c>
      <c r="G14" s="497">
        <v>42</v>
      </c>
      <c r="H14" s="497">
        <v>-45</v>
      </c>
      <c r="I14" s="498">
        <f t="shared" si="1"/>
        <v>42</v>
      </c>
      <c r="J14" s="497">
        <v>50</v>
      </c>
      <c r="K14" s="497">
        <v>55</v>
      </c>
      <c r="L14" s="497">
        <v>-58</v>
      </c>
      <c r="M14" s="499">
        <f t="shared" si="2"/>
        <v>55</v>
      </c>
      <c r="N14" s="500">
        <f t="shared" si="3"/>
        <v>97</v>
      </c>
      <c r="O14" s="501">
        <f t="shared" si="4"/>
        <v>133.37326862844827</v>
      </c>
      <c r="P14" s="502">
        <f>RANK(O14,O5:O16,0)</f>
        <v>10</v>
      </c>
      <c r="Q14" s="111"/>
      <c r="R14" s="113"/>
      <c r="S14" s="113"/>
      <c r="T14" s="113"/>
      <c r="U14" s="113"/>
      <c r="V14" s="113"/>
      <c r="W14" s="113"/>
      <c r="X14" s="113"/>
      <c r="Y14" s="113"/>
    </row>
    <row r="15" spans="1:25" s="114" customFormat="1" ht="15.75" hidden="1" customHeight="1" thickTop="1">
      <c r="A15" s="481"/>
      <c r="B15" s="482"/>
      <c r="C15" s="483">
        <v>30</v>
      </c>
      <c r="D15" s="484"/>
      <c r="E15" s="485">
        <f t="shared" si="0"/>
        <v>2.4792601655635269</v>
      </c>
      <c r="F15" s="486"/>
      <c r="G15" s="486"/>
      <c r="H15" s="486"/>
      <c r="I15" s="487">
        <f t="shared" si="1"/>
        <v>0</v>
      </c>
      <c r="J15" s="486"/>
      <c r="K15" s="488"/>
      <c r="L15" s="486"/>
      <c r="M15" s="487">
        <f t="shared" si="2"/>
        <v>0</v>
      </c>
      <c r="N15" s="489">
        <f t="shared" si="3"/>
        <v>0</v>
      </c>
      <c r="O15" s="490">
        <f t="shared" si="4"/>
        <v>0</v>
      </c>
      <c r="P15" s="491">
        <f>RANK(O15,O5:O16,0)</f>
        <v>11</v>
      </c>
      <c r="Q15" s="111"/>
      <c r="R15" s="113"/>
      <c r="S15" s="113"/>
      <c r="T15" s="113"/>
      <c r="U15" s="113"/>
      <c r="V15" s="113"/>
      <c r="W15" s="113"/>
      <c r="X15" s="113"/>
      <c r="Y15" s="113"/>
    </row>
    <row r="16" spans="1:25" ht="16.5" hidden="1" customHeight="1" thickBot="1">
      <c r="A16" s="421"/>
      <c r="B16" s="422"/>
      <c r="C16" s="423">
        <v>30</v>
      </c>
      <c r="D16" s="424"/>
      <c r="E16" s="425">
        <f t="shared" si="0"/>
        <v>2.4792601655635269</v>
      </c>
      <c r="F16" s="426"/>
      <c r="G16" s="426"/>
      <c r="H16" s="426"/>
      <c r="I16" s="427">
        <f t="shared" si="1"/>
        <v>0</v>
      </c>
      <c r="J16" s="426"/>
      <c r="K16" s="428"/>
      <c r="L16" s="426"/>
      <c r="M16" s="427">
        <f t="shared" si="2"/>
        <v>0</v>
      </c>
      <c r="N16" s="429">
        <f t="shared" si="3"/>
        <v>0</v>
      </c>
      <c r="O16" s="430">
        <f t="shared" si="4"/>
        <v>0</v>
      </c>
      <c r="P16" s="410">
        <f>RANK(O16,O5:O16,0)</f>
        <v>11</v>
      </c>
      <c r="Q16" s="59"/>
    </row>
    <row r="17" spans="1:17" ht="15.75" customHeight="1" thickTop="1">
      <c r="A17" s="140"/>
      <c r="B17" s="141"/>
      <c r="C17" s="141"/>
      <c r="D17" s="142"/>
      <c r="E17" s="143"/>
      <c r="F17" s="141"/>
      <c r="G17" s="129"/>
      <c r="H17" s="129"/>
      <c r="I17" s="129"/>
      <c r="J17" s="129"/>
      <c r="K17" s="144"/>
      <c r="L17" s="129"/>
      <c r="M17" s="129"/>
      <c r="N17" s="129"/>
      <c r="O17" s="129"/>
      <c r="P17" s="129"/>
      <c r="Q17" s="129"/>
    </row>
    <row r="18" spans="1:17" ht="19.5" customHeight="1">
      <c r="A18" s="145"/>
      <c r="B18" s="145"/>
      <c r="C18" s="145"/>
      <c r="D18" s="145"/>
      <c r="E18" s="146"/>
      <c r="F18" s="145"/>
      <c r="G18" s="145"/>
      <c r="H18" s="145"/>
      <c r="I18" s="145"/>
      <c r="J18" s="145"/>
      <c r="K18" s="147"/>
    </row>
    <row r="19" spans="1:17" ht="15.75" customHeight="1">
      <c r="A19" s="141" t="s">
        <v>146</v>
      </c>
      <c r="B19" s="148"/>
      <c r="C19" s="149"/>
      <c r="D19" s="149"/>
      <c r="E19" s="150"/>
      <c r="F19" s="149"/>
      <c r="G19" s="149"/>
      <c r="H19" s="149"/>
      <c r="I19" s="149"/>
      <c r="J19" s="149"/>
      <c r="K19" s="151"/>
      <c r="L19" s="149"/>
    </row>
    <row r="20" spans="1:17" ht="15.75" customHeight="1">
      <c r="A20" s="140"/>
      <c r="B20" s="148"/>
      <c r="C20" s="149"/>
      <c r="D20" s="149"/>
      <c r="E20" s="150"/>
      <c r="F20" s="149"/>
      <c r="G20" s="149"/>
      <c r="H20" s="149"/>
      <c r="I20" s="149"/>
      <c r="J20" s="149"/>
      <c r="K20" s="151"/>
      <c r="L20" s="149"/>
    </row>
  </sheetData>
  <sheetProtection selectLockedCells="1" selectUnlockedCells="1"/>
  <sortState ref="A5:O16">
    <sortCondition descending="1" ref="O5:O16"/>
  </sortState>
  <mergeCells count="6">
    <mergeCell ref="A1:P1"/>
    <mergeCell ref="A2:P2"/>
    <mergeCell ref="A3:E3"/>
    <mergeCell ref="F3:I3"/>
    <mergeCell ref="J3:M3"/>
    <mergeCell ref="N3:P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65" t="s">
        <v>73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8" ht="21" customHeight="1">
      <c r="A2" s="466" t="s">
        <v>74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3" t="s">
        <v>75</v>
      </c>
      <c r="R2" t="s">
        <v>76</v>
      </c>
    </row>
    <row r="3" spans="1:18" ht="17.25" customHeight="1">
      <c r="A3" s="467" t="s">
        <v>77</v>
      </c>
      <c r="B3" s="467"/>
      <c r="C3" s="467"/>
      <c r="D3" s="467"/>
      <c r="E3" s="467"/>
      <c r="F3" s="461" t="s">
        <v>2</v>
      </c>
      <c r="G3" s="461"/>
      <c r="H3" s="461"/>
      <c r="I3" s="461"/>
      <c r="J3" s="461" t="s">
        <v>3</v>
      </c>
      <c r="K3" s="461"/>
      <c r="L3" s="461"/>
      <c r="M3" s="461"/>
      <c r="N3" s="468"/>
      <c r="O3" s="468"/>
      <c r="P3" s="468"/>
      <c r="Q3" s="5"/>
    </row>
    <row r="4" spans="1:18" ht="16.5" customHeight="1">
      <c r="A4" s="267" t="s">
        <v>4</v>
      </c>
      <c r="B4" s="268" t="s">
        <v>5</v>
      </c>
      <c r="C4" s="267" t="s">
        <v>6</v>
      </c>
      <c r="D4" s="267" t="s">
        <v>7</v>
      </c>
      <c r="E4" s="269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18" ht="16.5" customHeight="1">
      <c r="A5" s="463" t="s">
        <v>50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52"/>
    </row>
    <row r="6" spans="1:18" ht="15.75" customHeight="1">
      <c r="A6" s="279" t="s">
        <v>61</v>
      </c>
      <c r="B6" s="149" t="s">
        <v>78</v>
      </c>
      <c r="C6" s="40">
        <v>61</v>
      </c>
      <c r="D6" s="149">
        <v>1997</v>
      </c>
      <c r="E6" s="277">
        <f>10^(0.794358141*((LOG((C6/174.393)/LOG(10))*(LOG((C6/174.393)/LOG(10))))))</f>
        <v>1.4632549677285687</v>
      </c>
      <c r="F6" s="292">
        <v>70</v>
      </c>
      <c r="G6" s="292">
        <v>74</v>
      </c>
      <c r="H6" s="293">
        <v>-76</v>
      </c>
      <c r="I6" s="34">
        <f>IF(MAX(F6:H6)&lt;0,0,MAX(F6:H6))</f>
        <v>74</v>
      </c>
      <c r="J6" s="292">
        <v>85</v>
      </c>
      <c r="K6" s="294">
        <v>88</v>
      </c>
      <c r="L6" s="293">
        <v>-91</v>
      </c>
      <c r="M6" s="34">
        <f>IF(MAX(J6:L6)&lt;0,0,MAX(J6:L6))</f>
        <v>88</v>
      </c>
      <c r="N6" s="35">
        <f>I6+M6</f>
        <v>162</v>
      </c>
      <c r="O6" s="36">
        <f>N6*E6</f>
        <v>237.04730477202813</v>
      </c>
      <c r="P6" s="291">
        <f>RANK(N6,N6:N7,0)</f>
        <v>1</v>
      </c>
      <c r="Q6" s="57" t="s">
        <v>79</v>
      </c>
    </row>
    <row r="7" spans="1:18" ht="15.75" customHeight="1">
      <c r="A7" s="38" t="s">
        <v>58</v>
      </c>
      <c r="B7" s="39" t="s">
        <v>80</v>
      </c>
      <c r="C7" s="40">
        <v>59.6</v>
      </c>
      <c r="D7" s="41">
        <v>1997</v>
      </c>
      <c r="E7" s="277">
        <f>10^(0.794358141*((LOG((C7/174.393)/LOG(10))*(LOG((C7/174.393)/LOG(10))))))</f>
        <v>1.4883636694761329</v>
      </c>
      <c r="F7" s="130">
        <v>-62</v>
      </c>
      <c r="G7" s="127">
        <v>62</v>
      </c>
      <c r="H7" s="127">
        <v>-65</v>
      </c>
      <c r="I7" s="34">
        <f>IF(MAX(F7:H7)&lt;0,0,MAX(F7:H7))</f>
        <v>62</v>
      </c>
      <c r="J7" s="128">
        <v>72</v>
      </c>
      <c r="K7" s="127">
        <v>76</v>
      </c>
      <c r="L7" s="127">
        <v>80</v>
      </c>
      <c r="M7" s="34">
        <f>IF(MAX(J7:L7)&lt;0,0,MAX(J7:L7))</f>
        <v>80</v>
      </c>
      <c r="N7" s="35">
        <f>I7+M7</f>
        <v>142</v>
      </c>
      <c r="O7" s="36">
        <f>N7*E7</f>
        <v>211.34764106561087</v>
      </c>
      <c r="P7" s="291">
        <f>RANK(N7,N6:N7,0)</f>
        <v>2</v>
      </c>
      <c r="Q7" s="59" t="s">
        <v>81</v>
      </c>
    </row>
    <row r="8" spans="1:18" ht="16.5" customHeight="1">
      <c r="A8" s="38"/>
      <c r="B8" s="39"/>
      <c r="C8" s="40"/>
      <c r="D8" s="41"/>
      <c r="E8" s="277"/>
      <c r="F8" s="46"/>
      <c r="G8" s="47"/>
      <c r="H8" s="47"/>
      <c r="I8" s="34"/>
      <c r="J8" s="49"/>
      <c r="K8" s="47"/>
      <c r="L8" s="47"/>
      <c r="M8" s="34"/>
      <c r="N8" s="35"/>
      <c r="O8" s="36"/>
      <c r="P8" s="295"/>
      <c r="Q8" s="59"/>
    </row>
    <row r="9" spans="1:18" ht="16.5" customHeight="1">
      <c r="A9" s="463" t="s">
        <v>21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59"/>
    </row>
    <row r="10" spans="1:18" ht="15.75" customHeight="1">
      <c r="A10" s="279" t="s">
        <v>65</v>
      </c>
      <c r="B10" s="149" t="s">
        <v>82</v>
      </c>
      <c r="C10" s="40">
        <v>68.099999999999994</v>
      </c>
      <c r="D10" s="149">
        <v>1941</v>
      </c>
      <c r="E10" s="277">
        <f>10^(0.794358141*((LOG((C10/174.393)/LOG(10))*(LOG((C10/174.393)/LOG(10))))))</f>
        <v>1.356687174669762</v>
      </c>
      <c r="F10" s="292">
        <v>40</v>
      </c>
      <c r="G10" s="292">
        <v>45</v>
      </c>
      <c r="H10" s="293">
        <v>-50</v>
      </c>
      <c r="I10" s="34">
        <f>IF(MAX(F10:H10)&lt;0,0,MAX(F10:H10))</f>
        <v>45</v>
      </c>
      <c r="J10" s="292">
        <v>60</v>
      </c>
      <c r="K10" s="296">
        <v>-65</v>
      </c>
      <c r="L10" s="292">
        <v>65</v>
      </c>
      <c r="M10" s="34">
        <f>IF(MAX(J10:L10)&lt;0,0,MAX(J10:L10))</f>
        <v>65</v>
      </c>
      <c r="N10" s="35">
        <f>I10+M10</f>
        <v>110</v>
      </c>
      <c r="O10" s="36">
        <f>N10*E10</f>
        <v>149.23558921367382</v>
      </c>
      <c r="P10" s="291">
        <f>RANK(N10,N10:N11,0)</f>
        <v>2</v>
      </c>
      <c r="Q10" s="59"/>
      <c r="R10" s="297">
        <v>39569</v>
      </c>
    </row>
    <row r="11" spans="1:18" ht="15.75" customHeight="1">
      <c r="A11" s="38" t="s">
        <v>60</v>
      </c>
      <c r="B11" s="39" t="s">
        <v>82</v>
      </c>
      <c r="C11" s="40">
        <v>66.8</v>
      </c>
      <c r="D11" s="41">
        <v>1997</v>
      </c>
      <c r="E11" s="277">
        <f>10^(0.794358141*((LOG((C11/174.393)/LOG(10))*(LOG((C11/174.393)/LOG(10))))))</f>
        <v>1.3739352976439714</v>
      </c>
      <c r="F11" s="130">
        <v>71</v>
      </c>
      <c r="G11" s="127">
        <v>73</v>
      </c>
      <c r="H11" s="127">
        <v>0</v>
      </c>
      <c r="I11" s="34">
        <f>IF(MAX(F11:H11)&lt;0,0,MAX(F11:H11))</f>
        <v>73</v>
      </c>
      <c r="J11" s="128">
        <v>89</v>
      </c>
      <c r="K11" s="127">
        <v>92</v>
      </c>
      <c r="L11" s="127">
        <v>0</v>
      </c>
      <c r="M11" s="34">
        <f>IF(MAX(J11:L11)&lt;0,0,MAX(J11:L11))</f>
        <v>92</v>
      </c>
      <c r="N11" s="35">
        <f>I11+M11</f>
        <v>165</v>
      </c>
      <c r="O11" s="36">
        <f>N11*E11</f>
        <v>226.69932411125527</v>
      </c>
      <c r="P11" s="291">
        <f>RANK(N11,N10:N11,0)</f>
        <v>1</v>
      </c>
      <c r="Q11" s="59" t="s">
        <v>79</v>
      </c>
    </row>
    <row r="12" spans="1:18" ht="15.6" customHeight="1">
      <c r="A12" s="38"/>
      <c r="B12" s="39"/>
      <c r="C12" s="40"/>
      <c r="D12" s="41"/>
      <c r="E12" s="277"/>
      <c r="F12" s="46"/>
      <c r="G12" s="47"/>
      <c r="H12" s="47"/>
      <c r="I12" s="34"/>
      <c r="J12" s="49"/>
      <c r="K12" s="47"/>
      <c r="L12" s="47"/>
      <c r="M12" s="34"/>
      <c r="N12" s="35"/>
      <c r="O12" s="36"/>
      <c r="P12" s="295"/>
      <c r="Q12" s="59"/>
    </row>
    <row r="13" spans="1:18" ht="17.25" customHeight="1">
      <c r="A13" s="464" t="s">
        <v>59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59"/>
    </row>
    <row r="14" spans="1:18" ht="15.75" customHeight="1">
      <c r="A14" s="298" t="s">
        <v>83</v>
      </c>
      <c r="B14" s="299" t="s">
        <v>84</v>
      </c>
      <c r="C14" s="300">
        <v>72.7</v>
      </c>
      <c r="D14" s="301">
        <v>1969</v>
      </c>
      <c r="E14" s="277">
        <f t="shared" ref="E14:E20" si="0">10^(0.794358141*((LOG((C14/174.393)/LOG(10))*(LOG((C14/174.393)/LOG(10))))))</f>
        <v>1.3022731257935971</v>
      </c>
      <c r="F14" s="302">
        <v>83</v>
      </c>
      <c r="G14" s="303">
        <v>-87</v>
      </c>
      <c r="H14" s="303">
        <v>-87</v>
      </c>
      <c r="I14" s="34">
        <f t="shared" ref="I14:I20" si="1">IF(MAX(F14:H14)&lt;0,0,MAX(F14:H14))</f>
        <v>83</v>
      </c>
      <c r="J14" s="303">
        <v>-105</v>
      </c>
      <c r="K14" s="304">
        <v>105</v>
      </c>
      <c r="L14" s="305">
        <v>110</v>
      </c>
      <c r="M14" s="34">
        <f t="shared" ref="M14:M20" si="2">IF(MAX(J14:L14)&lt;0,0,MAX(J14:L14))</f>
        <v>110</v>
      </c>
      <c r="N14" s="35">
        <f t="shared" ref="N14:N20" si="3">I14+M14</f>
        <v>193</v>
      </c>
      <c r="O14" s="36">
        <f t="shared" ref="O14:O20" si="4">N14*E14</f>
        <v>251.33871327816425</v>
      </c>
      <c r="P14" s="291">
        <f>RANK(N14,N14:N20,0)</f>
        <v>1</v>
      </c>
      <c r="Q14" s="57"/>
      <c r="R14" s="297">
        <v>37377</v>
      </c>
    </row>
    <row r="15" spans="1:18" ht="15.75" customHeight="1">
      <c r="A15" s="278" t="s">
        <v>85</v>
      </c>
      <c r="B15" s="39" t="s">
        <v>84</v>
      </c>
      <c r="C15" s="40">
        <v>73.2</v>
      </c>
      <c r="D15" s="41">
        <v>1991</v>
      </c>
      <c r="E15" s="277">
        <f t="shared" si="0"/>
        <v>1.2969167225792266</v>
      </c>
      <c r="F15" s="306">
        <v>-75</v>
      </c>
      <c r="G15" s="305">
        <v>75</v>
      </c>
      <c r="H15" s="303">
        <v>-78</v>
      </c>
      <c r="I15" s="34">
        <f t="shared" si="1"/>
        <v>75</v>
      </c>
      <c r="J15" s="303">
        <v>-100</v>
      </c>
      <c r="K15" s="307">
        <v>-100</v>
      </c>
      <c r="L15" s="305">
        <v>100</v>
      </c>
      <c r="M15" s="34">
        <f t="shared" si="2"/>
        <v>100</v>
      </c>
      <c r="N15" s="35">
        <f t="shared" si="3"/>
        <v>175</v>
      </c>
      <c r="O15" s="36">
        <f t="shared" si="4"/>
        <v>226.96042645136467</v>
      </c>
      <c r="P15" s="291">
        <f>RANK(N15,N14:N20,0)</f>
        <v>4</v>
      </c>
      <c r="Q15" s="57" t="s">
        <v>81</v>
      </c>
    </row>
    <row r="16" spans="1:18" ht="15.75" customHeight="1">
      <c r="A16" s="278" t="s">
        <v>66</v>
      </c>
      <c r="B16" s="39" t="s">
        <v>84</v>
      </c>
      <c r="C16" s="40">
        <v>75.900000000000006</v>
      </c>
      <c r="D16" s="41">
        <v>1956</v>
      </c>
      <c r="E16" s="277">
        <f t="shared" si="0"/>
        <v>1.2696568831496926</v>
      </c>
      <c r="F16" s="302">
        <v>72</v>
      </c>
      <c r="G16" s="305">
        <v>82</v>
      </c>
      <c r="H16" s="303">
        <v>-90</v>
      </c>
      <c r="I16" s="34">
        <f t="shared" si="1"/>
        <v>82</v>
      </c>
      <c r="J16" s="305">
        <v>96</v>
      </c>
      <c r="K16" s="307">
        <v>-103</v>
      </c>
      <c r="L16" s="303">
        <v>-110</v>
      </c>
      <c r="M16" s="34">
        <f t="shared" si="2"/>
        <v>96</v>
      </c>
      <c r="N16" s="35">
        <f t="shared" si="3"/>
        <v>178</v>
      </c>
      <c r="O16" s="36">
        <f t="shared" si="4"/>
        <v>225.99892520064529</v>
      </c>
      <c r="P16" s="291">
        <f>RANK(N16,N14:N20,0)</f>
        <v>3</v>
      </c>
      <c r="Q16" s="57"/>
      <c r="R16" s="297">
        <v>38473</v>
      </c>
    </row>
    <row r="17" spans="1:18" ht="15.75" customHeight="1">
      <c r="A17" s="280" t="s">
        <v>63</v>
      </c>
      <c r="B17" s="39" t="s">
        <v>78</v>
      </c>
      <c r="C17" s="40">
        <v>76.3</v>
      </c>
      <c r="D17" s="41">
        <v>1997</v>
      </c>
      <c r="E17" s="277">
        <f t="shared" si="0"/>
        <v>1.2658441657397914</v>
      </c>
      <c r="F17" s="302">
        <v>75</v>
      </c>
      <c r="G17" s="303">
        <v>-80</v>
      </c>
      <c r="H17" s="305">
        <v>80</v>
      </c>
      <c r="I17" s="34">
        <f t="shared" si="1"/>
        <v>80</v>
      </c>
      <c r="J17" s="305">
        <v>95</v>
      </c>
      <c r="K17" s="304">
        <v>100</v>
      </c>
      <c r="L17" s="303">
        <v>-105</v>
      </c>
      <c r="M17" s="34">
        <f t="shared" si="2"/>
        <v>100</v>
      </c>
      <c r="N17" s="35">
        <f t="shared" si="3"/>
        <v>180</v>
      </c>
      <c r="O17" s="36">
        <f t="shared" si="4"/>
        <v>227.85194983316245</v>
      </c>
      <c r="P17" s="291">
        <f>RANK(N17,N14:N20,0)</f>
        <v>2</v>
      </c>
      <c r="Q17" s="57" t="s">
        <v>79</v>
      </c>
    </row>
    <row r="18" spans="1:18" ht="15.75" customHeight="1">
      <c r="A18" s="278" t="s">
        <v>64</v>
      </c>
      <c r="B18" s="39" t="s">
        <v>82</v>
      </c>
      <c r="C18" s="40">
        <v>70.5</v>
      </c>
      <c r="D18" s="41">
        <v>1951</v>
      </c>
      <c r="E18" s="277">
        <f t="shared" si="0"/>
        <v>1.327089319453667</v>
      </c>
      <c r="F18" s="302">
        <v>50</v>
      </c>
      <c r="G18" s="305">
        <v>55</v>
      </c>
      <c r="H18" s="305">
        <v>60</v>
      </c>
      <c r="I18" s="34">
        <f t="shared" si="1"/>
        <v>60</v>
      </c>
      <c r="J18" s="305">
        <v>70</v>
      </c>
      <c r="K18" s="304">
        <v>75</v>
      </c>
      <c r="L18" s="305">
        <v>80</v>
      </c>
      <c r="M18" s="34">
        <f t="shared" si="2"/>
        <v>80</v>
      </c>
      <c r="N18" s="35">
        <f t="shared" si="3"/>
        <v>140</v>
      </c>
      <c r="O18" s="36">
        <f t="shared" si="4"/>
        <v>185.79250472351339</v>
      </c>
      <c r="P18" s="291">
        <f>RANK(N18,N14:N20,0)</f>
        <v>6</v>
      </c>
      <c r="Q18" s="57"/>
      <c r="R18" s="297">
        <v>38838</v>
      </c>
    </row>
    <row r="19" spans="1:18" ht="15.75" customHeight="1">
      <c r="A19" s="278" t="s">
        <v>86</v>
      </c>
      <c r="B19" s="39" t="s">
        <v>87</v>
      </c>
      <c r="C19" s="40">
        <v>75.900000000000006</v>
      </c>
      <c r="D19" s="41">
        <v>1997</v>
      </c>
      <c r="E19" s="277">
        <f t="shared" si="0"/>
        <v>1.2696568831496926</v>
      </c>
      <c r="F19" s="302">
        <v>50</v>
      </c>
      <c r="G19" s="305">
        <v>55</v>
      </c>
      <c r="H19" s="303">
        <v>-58</v>
      </c>
      <c r="I19" s="34">
        <f t="shared" si="1"/>
        <v>55</v>
      </c>
      <c r="J19" s="305">
        <v>72</v>
      </c>
      <c r="K19" s="304">
        <v>75</v>
      </c>
      <c r="L19" s="303">
        <v>-78</v>
      </c>
      <c r="M19" s="34">
        <f t="shared" si="2"/>
        <v>75</v>
      </c>
      <c r="N19" s="35">
        <f t="shared" si="3"/>
        <v>130</v>
      </c>
      <c r="O19" s="36">
        <f t="shared" si="4"/>
        <v>165.05539480946004</v>
      </c>
      <c r="P19" s="291">
        <f>RANK(N19,N14:N20,0)</f>
        <v>7</v>
      </c>
      <c r="Q19" s="57" t="s">
        <v>88</v>
      </c>
    </row>
    <row r="20" spans="1:18" ht="16.5" customHeight="1">
      <c r="A20" s="287" t="s">
        <v>89</v>
      </c>
      <c r="B20" s="26" t="s">
        <v>84</v>
      </c>
      <c r="C20" s="281">
        <v>72.2</v>
      </c>
      <c r="D20" s="282">
        <v>1967</v>
      </c>
      <c r="E20" s="286">
        <f t="shared" si="0"/>
        <v>1.3077316748012733</v>
      </c>
      <c r="F20" s="308">
        <v>65</v>
      </c>
      <c r="G20" s="309">
        <v>-70</v>
      </c>
      <c r="H20" s="309">
        <v>-70</v>
      </c>
      <c r="I20" s="283">
        <f t="shared" si="1"/>
        <v>65</v>
      </c>
      <c r="J20" s="310">
        <v>90</v>
      </c>
      <c r="K20" s="311">
        <v>95</v>
      </c>
      <c r="L20" s="310">
        <v>100</v>
      </c>
      <c r="M20" s="283">
        <f t="shared" si="2"/>
        <v>100</v>
      </c>
      <c r="N20" s="284">
        <f t="shared" si="3"/>
        <v>165</v>
      </c>
      <c r="O20" s="285">
        <f t="shared" si="4"/>
        <v>215.77572634221008</v>
      </c>
      <c r="P20" s="312">
        <f>RANK(N20,N14:N20,0)</f>
        <v>5</v>
      </c>
      <c r="Q20" s="57"/>
      <c r="R20" s="297">
        <v>37742</v>
      </c>
    </row>
    <row r="21" spans="1:18" ht="16.5" customHeight="1">
      <c r="A21" s="463" t="s">
        <v>31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59"/>
    </row>
    <row r="22" spans="1:18" s="114" customFormat="1" ht="15.75" customHeight="1">
      <c r="A22" s="313" t="s">
        <v>90</v>
      </c>
      <c r="B22" s="314" t="s">
        <v>82</v>
      </c>
      <c r="C22" s="315">
        <v>84.9</v>
      </c>
      <c r="D22" s="314">
        <v>1957</v>
      </c>
      <c r="E22" s="277">
        <f>10^(0.794358141*((LOG((C22/174.393)/LOG(10))*(LOG((C22/174.393)/LOG(10))))))</f>
        <v>1.1957332342443743</v>
      </c>
      <c r="F22" s="316">
        <v>90</v>
      </c>
      <c r="G22" s="317">
        <v>-93</v>
      </c>
      <c r="H22" s="317">
        <v>-93</v>
      </c>
      <c r="I22" s="34">
        <f>IF(MAX(F22:H22)&lt;0,0,MAX(F22:H22))</f>
        <v>90</v>
      </c>
      <c r="J22" s="316">
        <v>110</v>
      </c>
      <c r="K22" s="318">
        <v>115</v>
      </c>
      <c r="L22" s="316">
        <v>117</v>
      </c>
      <c r="M22" s="34">
        <f>IF(MAX(J22:L22)&lt;0,0,MAX(J22:L22))</f>
        <v>117</v>
      </c>
      <c r="N22" s="35">
        <f>I22+M22</f>
        <v>207</v>
      </c>
      <c r="O22" s="36">
        <f>N22*E22</f>
        <v>247.51677948858548</v>
      </c>
      <c r="P22" s="291">
        <f>RANK(N22,N22:N24,0)</f>
        <v>1</v>
      </c>
      <c r="Q22" s="319"/>
      <c r="R22" s="320">
        <v>38473</v>
      </c>
    </row>
    <row r="23" spans="1:18" s="114" customFormat="1" ht="15.75" customHeight="1">
      <c r="A23" s="313" t="s">
        <v>91</v>
      </c>
      <c r="B23" s="314" t="s">
        <v>84</v>
      </c>
      <c r="C23" s="315">
        <v>82</v>
      </c>
      <c r="D23" s="314">
        <v>1976</v>
      </c>
      <c r="E23" s="277">
        <f>10^(0.794358141*((LOG((C23/174.393)/LOG(10))*(LOG((C23/174.393)/LOG(10))))))</f>
        <v>1.2170596936412781</v>
      </c>
      <c r="F23" s="317">
        <v>-70</v>
      </c>
      <c r="G23" s="316">
        <v>70</v>
      </c>
      <c r="H23" s="317">
        <v>-78</v>
      </c>
      <c r="I23" s="34">
        <f>IF(MAX(F23:H23)&lt;0,0,MAX(F23:H23))</f>
        <v>70</v>
      </c>
      <c r="J23" s="316">
        <v>90</v>
      </c>
      <c r="K23" s="318">
        <v>95</v>
      </c>
      <c r="L23" s="316">
        <v>100</v>
      </c>
      <c r="M23" s="34">
        <f>IF(MAX(J23:L23)&lt;0,0,MAX(J23:L23))</f>
        <v>100</v>
      </c>
      <c r="N23" s="35">
        <f>I23+M23</f>
        <v>170</v>
      </c>
      <c r="O23" s="36">
        <f>N23*E23</f>
        <v>206.90014791901729</v>
      </c>
      <c r="P23" s="291">
        <f>RANK(N23,N22:N25,0)</f>
        <v>3</v>
      </c>
      <c r="Q23" s="319"/>
      <c r="R23" s="320">
        <v>37012</v>
      </c>
    </row>
    <row r="24" spans="1:18" s="114" customFormat="1" ht="15.75" customHeight="1">
      <c r="A24" s="321" t="s">
        <v>67</v>
      </c>
      <c r="B24" s="322" t="s">
        <v>82</v>
      </c>
      <c r="C24" s="315">
        <v>77.099999999999994</v>
      </c>
      <c r="D24" s="322">
        <v>1993</v>
      </c>
      <c r="E24" s="277">
        <f>10^(0.794358141*((LOG((C24/174.393)/LOG(10))*(LOG((C24/174.393)/LOG(10))))))</f>
        <v>1.2583832277306062</v>
      </c>
      <c r="F24" s="317">
        <v>-76</v>
      </c>
      <c r="G24" s="316">
        <v>76</v>
      </c>
      <c r="H24" s="316">
        <v>79</v>
      </c>
      <c r="I24" s="34">
        <f>IF(MAX(F24:H24)&lt;0,0,MAX(F24:H24))</f>
        <v>79</v>
      </c>
      <c r="J24" s="316">
        <v>100</v>
      </c>
      <c r="K24" s="323">
        <v>-102</v>
      </c>
      <c r="L24" s="316">
        <v>102</v>
      </c>
      <c r="M24" s="34">
        <f>IF(MAX(J24:L24)&lt;0,0,MAX(J24:L24))</f>
        <v>102</v>
      </c>
      <c r="N24" s="35">
        <f>I24+M24</f>
        <v>181</v>
      </c>
      <c r="O24" s="36">
        <f>N24*E24</f>
        <v>227.76736421923971</v>
      </c>
      <c r="P24" s="291">
        <f>RANK(N24,N22:N25,0)</f>
        <v>2</v>
      </c>
      <c r="Q24" s="319" t="s">
        <v>79</v>
      </c>
    </row>
    <row r="25" spans="1:18" ht="16.5" customHeight="1">
      <c r="A25" s="38"/>
      <c r="B25" s="39"/>
      <c r="C25" s="40"/>
      <c r="D25" s="41"/>
      <c r="E25" s="277"/>
      <c r="F25" s="305"/>
      <c r="G25" s="305"/>
      <c r="H25" s="305"/>
      <c r="I25" s="34"/>
      <c r="J25" s="305"/>
      <c r="K25" s="304"/>
      <c r="L25" s="305"/>
      <c r="M25" s="34"/>
      <c r="N25" s="35"/>
      <c r="O25" s="36"/>
      <c r="P25" s="295"/>
      <c r="Q25" s="59"/>
    </row>
    <row r="26" spans="1:18" ht="16.5" customHeight="1">
      <c r="A26" s="463" t="s">
        <v>92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59"/>
    </row>
    <row r="27" spans="1:18" ht="15.75" customHeight="1">
      <c r="A27" s="278" t="s">
        <v>93</v>
      </c>
      <c r="B27" s="39" t="s">
        <v>82</v>
      </c>
      <c r="C27" s="40">
        <v>88.1</v>
      </c>
      <c r="D27" s="41">
        <v>1993</v>
      </c>
      <c r="E27" s="277">
        <f>10^(0.794358141*((LOG((C27/174.393)/LOG(10))*(LOG((C27/174.393)/LOG(10))))))</f>
        <v>1.1745157520111249</v>
      </c>
      <c r="F27" s="303">
        <v>-100</v>
      </c>
      <c r="G27" s="305">
        <v>100</v>
      </c>
      <c r="H27" s="303">
        <v>-104</v>
      </c>
      <c r="I27" s="34">
        <f>IF(MAX(F27:H27)&lt;0,0,MAX(F27:H27))</f>
        <v>100</v>
      </c>
      <c r="J27" s="305">
        <v>107</v>
      </c>
      <c r="K27" s="304">
        <v>0</v>
      </c>
      <c r="L27" s="305">
        <v>0</v>
      </c>
      <c r="M27" s="34">
        <f>IF(MAX(J27:L27)&lt;0,0,MAX(J27:L27))</f>
        <v>107</v>
      </c>
      <c r="N27" s="35">
        <f>I27+M27</f>
        <v>207</v>
      </c>
      <c r="O27" s="36">
        <f>N27*E27</f>
        <v>243.12476066630285</v>
      </c>
      <c r="P27" s="291">
        <f>RANK(N27,N27:N28,0)</f>
        <v>1</v>
      </c>
      <c r="Q27" s="59" t="s">
        <v>79</v>
      </c>
    </row>
    <row r="28" spans="1:18" ht="16.5" customHeight="1">
      <c r="A28" s="278" t="s">
        <v>68</v>
      </c>
      <c r="B28" s="39" t="s">
        <v>84</v>
      </c>
      <c r="C28" s="40">
        <v>85.2</v>
      </c>
      <c r="D28" s="41">
        <v>1985</v>
      </c>
      <c r="E28" s="277">
        <f>10^(0.794358141*((LOG((C28/174.393)/LOG(10))*(LOG((C28/174.393)/LOG(10))))))</f>
        <v>1.193645371834249</v>
      </c>
      <c r="F28" s="305">
        <v>60</v>
      </c>
      <c r="G28" s="305">
        <v>67</v>
      </c>
      <c r="H28" s="303">
        <v>-73</v>
      </c>
      <c r="I28" s="34">
        <f>IF(MAX(F28:H28)&lt;0,0,MAX(F28:H28))</f>
        <v>67</v>
      </c>
      <c r="J28" s="305">
        <v>80</v>
      </c>
      <c r="K28" s="304">
        <v>85</v>
      </c>
      <c r="L28" s="305">
        <v>90</v>
      </c>
      <c r="M28" s="34">
        <f>IF(MAX(J28:L28)&lt;0,0,MAX(J28:L28))</f>
        <v>90</v>
      </c>
      <c r="N28" s="35">
        <f>I28+M28</f>
        <v>157</v>
      </c>
      <c r="O28" s="36">
        <f>N28*E28</f>
        <v>187.4023233779771</v>
      </c>
      <c r="P28" s="291">
        <f>RANK(N28,N27:N28,0)</f>
        <v>2</v>
      </c>
      <c r="Q28" s="59"/>
    </row>
    <row r="29" spans="1:18" ht="16.5" customHeight="1">
      <c r="A29" s="463" t="s">
        <v>94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123"/>
    </row>
    <row r="30" spans="1:18" ht="15.75" customHeight="1">
      <c r="A30" s="280" t="s">
        <v>69</v>
      </c>
      <c r="B30" s="39" t="s">
        <v>84</v>
      </c>
      <c r="C30" s="40">
        <v>100</v>
      </c>
      <c r="D30" s="41">
        <v>1985</v>
      </c>
      <c r="E30" s="277">
        <f>10^(0.794358141*((LOG((C30/174.393)/LOG(10))*(LOG((C30/174.393)/LOG(10))))))</f>
        <v>1.1126021632711198</v>
      </c>
      <c r="F30" s="305">
        <v>85</v>
      </c>
      <c r="G30" s="305">
        <v>90</v>
      </c>
      <c r="H30" s="303">
        <v>-95</v>
      </c>
      <c r="I30" s="34">
        <f>IF(MAX(F30:H30)&lt;0,0,MAX(F30:H30))</f>
        <v>90</v>
      </c>
      <c r="J30" s="305">
        <v>110</v>
      </c>
      <c r="K30" s="304">
        <v>115</v>
      </c>
      <c r="L30" s="303">
        <v>-120</v>
      </c>
      <c r="M30" s="34">
        <f>IF(MAX(J30:L30)&lt;0,0,MAX(J30:L30))</f>
        <v>115</v>
      </c>
      <c r="N30" s="324">
        <f>I30+M30</f>
        <v>205</v>
      </c>
      <c r="O30" s="36">
        <f>N30*E30</f>
        <v>228.08344347057957</v>
      </c>
      <c r="P30" s="291">
        <f>RANK(N30,N30:N34,0)</f>
        <v>2</v>
      </c>
      <c r="Q30" s="59"/>
    </row>
    <row r="31" spans="1:18" ht="15.75" customHeight="1">
      <c r="A31" s="280" t="s">
        <v>95</v>
      </c>
      <c r="B31" s="39" t="s">
        <v>78</v>
      </c>
      <c r="C31" s="40">
        <v>94.9</v>
      </c>
      <c r="D31" s="41">
        <v>1989</v>
      </c>
      <c r="E31" s="277">
        <f>10^(0.794358141*((LOG((C31/174.393)/LOG(10))*(LOG((C31/174.393)/LOG(10))))))</f>
        <v>1.1362499547921889</v>
      </c>
      <c r="F31" s="305">
        <v>120</v>
      </c>
      <c r="G31" s="305">
        <v>126</v>
      </c>
      <c r="H31" s="305">
        <v>131</v>
      </c>
      <c r="I31" s="34">
        <f>IF(MAX(F31:H31)&lt;0,0,MAX(F31:H31))</f>
        <v>131</v>
      </c>
      <c r="J31" s="305">
        <v>150</v>
      </c>
      <c r="K31" s="304">
        <v>156</v>
      </c>
      <c r="L31" s="305">
        <v>160</v>
      </c>
      <c r="M31" s="34">
        <f>IF(MAX(J31:L31)&lt;0,0,MAX(J31:L31))</f>
        <v>160</v>
      </c>
      <c r="N31" s="324">
        <f>I31+M31</f>
        <v>291</v>
      </c>
      <c r="O31" s="36">
        <f>N31*E31</f>
        <v>330.64873684452698</v>
      </c>
      <c r="P31" s="291">
        <f>RANK(N31,N30:N34,0)</f>
        <v>1</v>
      </c>
      <c r="Q31" s="59" t="s">
        <v>79</v>
      </c>
    </row>
    <row r="32" spans="1:18" ht="15.75" customHeight="1">
      <c r="A32" s="280" t="s">
        <v>96</v>
      </c>
      <c r="B32" s="39" t="s">
        <v>87</v>
      </c>
      <c r="C32" s="40">
        <v>102.1</v>
      </c>
      <c r="D32" s="41">
        <v>1979</v>
      </c>
      <c r="E32" s="277">
        <f>10^(0.794358141*((LOG((C32/174.393)/LOG(10))*(LOG((C32/174.393)/LOG(10))))))</f>
        <v>1.1039292575689095</v>
      </c>
      <c r="F32" s="305">
        <v>65</v>
      </c>
      <c r="G32" s="305">
        <v>67</v>
      </c>
      <c r="H32" s="305">
        <v>70</v>
      </c>
      <c r="I32" s="34">
        <f>IF(MAX(F32:H32)&lt;0,0,MAX(F32:H32))</f>
        <v>70</v>
      </c>
      <c r="J32" s="305">
        <v>85</v>
      </c>
      <c r="K32" s="304">
        <v>87</v>
      </c>
      <c r="L32" s="305">
        <v>90</v>
      </c>
      <c r="M32" s="34">
        <f>IF(MAX(J32:L32)&lt;0,0,MAX(J32:L32))</f>
        <v>90</v>
      </c>
      <c r="N32" s="324">
        <f>I32+M32</f>
        <v>160</v>
      </c>
      <c r="O32" s="36">
        <f>N32*E32</f>
        <v>176.62868121102551</v>
      </c>
      <c r="P32" s="291">
        <f>RANK(N32,N30:N34,0)</f>
        <v>4</v>
      </c>
      <c r="Q32" s="52"/>
    </row>
    <row r="33" spans="1:18" ht="15.75" customHeight="1">
      <c r="A33" s="278" t="s">
        <v>97</v>
      </c>
      <c r="B33" s="39" t="s">
        <v>84</v>
      </c>
      <c r="C33" s="40">
        <v>97.4</v>
      </c>
      <c r="D33" s="41">
        <v>1973</v>
      </c>
      <c r="E33" s="277">
        <f>10^(0.794358141*((LOG((C33/174.393)/LOG(10))*(LOG((C33/174.393)/LOG(10))))))</f>
        <v>1.1241753274878812</v>
      </c>
      <c r="F33" s="305">
        <v>50</v>
      </c>
      <c r="G33" s="325">
        <v>57</v>
      </c>
      <c r="H33" s="303">
        <v>-62</v>
      </c>
      <c r="I33" s="34">
        <f>IF(MAX(F33:H33)&lt;0,0,MAX(F33:H33))</f>
        <v>57</v>
      </c>
      <c r="J33" s="305">
        <v>75</v>
      </c>
      <c r="K33" s="304">
        <v>80</v>
      </c>
      <c r="L33" s="305">
        <v>82</v>
      </c>
      <c r="M33" s="34">
        <f>IF(MAX(J33:L33)&lt;0,0,MAX(J33:L33))</f>
        <v>82</v>
      </c>
      <c r="N33" s="324">
        <f>I33+M33</f>
        <v>139</v>
      </c>
      <c r="O33" s="36">
        <f>N33*E33</f>
        <v>156.26037052081548</v>
      </c>
      <c r="P33" s="291">
        <f>RANK(N33,N30:N34,0)</f>
        <v>5</v>
      </c>
      <c r="Q33" s="52"/>
      <c r="R33" s="297">
        <v>37012</v>
      </c>
    </row>
    <row r="34" spans="1:18" ht="16.5" customHeight="1">
      <c r="A34" s="38" t="s">
        <v>70</v>
      </c>
      <c r="B34" s="39" t="s">
        <v>80</v>
      </c>
      <c r="C34" s="40">
        <v>99.3</v>
      </c>
      <c r="D34" s="41">
        <v>1968</v>
      </c>
      <c r="E34" s="277">
        <f>10^(0.794358141*((LOG((C34/174.393)/LOG(10))*(LOG((C34/174.393)/LOG(10))))))</f>
        <v>1.1156242119046498</v>
      </c>
      <c r="F34" s="305">
        <v>70</v>
      </c>
      <c r="G34" s="127">
        <v>75</v>
      </c>
      <c r="H34" s="47">
        <v>-78</v>
      </c>
      <c r="I34" s="34">
        <f>IF(MAX(F34:H34)&lt;0,0,MAX(F34:H34))</f>
        <v>75</v>
      </c>
      <c r="J34" s="128">
        <v>85</v>
      </c>
      <c r="K34" s="127">
        <v>90</v>
      </c>
      <c r="L34" s="127">
        <v>92</v>
      </c>
      <c r="M34" s="34">
        <f>IF(MAX(J34:L34)&lt;0,0,MAX(J34:L34))</f>
        <v>92</v>
      </c>
      <c r="N34" s="324">
        <f>I34+M34</f>
        <v>167</v>
      </c>
      <c r="O34" s="36">
        <f>N34*E34</f>
        <v>186.30924338807651</v>
      </c>
      <c r="P34" s="291">
        <f>RANK(N34,N30:N34,0)</f>
        <v>3</v>
      </c>
      <c r="R34" s="297">
        <v>37377</v>
      </c>
    </row>
    <row r="35" spans="1:18" ht="16.5" customHeight="1">
      <c r="A35" s="463" t="s">
        <v>71</v>
      </c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</row>
    <row r="36" spans="1:18" ht="15.75" customHeight="1">
      <c r="A36" s="38" t="s">
        <v>72</v>
      </c>
      <c r="B36" s="39" t="s">
        <v>84</v>
      </c>
      <c r="C36" s="40">
        <v>128.30000000000001</v>
      </c>
      <c r="D36" s="41">
        <v>1975</v>
      </c>
      <c r="E36" s="277">
        <f>10^(0.794358141*((LOG((C36/174.393)/LOG(10))*(LOG((C36/174.393)/LOG(10))))))</f>
        <v>1.0330357922774855</v>
      </c>
      <c r="F36" s="130">
        <v>110</v>
      </c>
      <c r="G36" s="127">
        <v>120</v>
      </c>
      <c r="H36" s="127">
        <v>126</v>
      </c>
      <c r="I36" s="34">
        <f>IF(MAX(F36:H36)&lt;0,0,MAX(F36:H36))</f>
        <v>126</v>
      </c>
      <c r="J36" s="128">
        <v>135</v>
      </c>
      <c r="K36" s="127">
        <v>145</v>
      </c>
      <c r="L36" s="47">
        <v>0</v>
      </c>
      <c r="M36" s="34">
        <f>IF(MAX(J36:L36)&lt;0,0,MAX(J36:L36))</f>
        <v>145</v>
      </c>
      <c r="N36" s="324">
        <f>I36+M36</f>
        <v>271</v>
      </c>
      <c r="O36" s="36">
        <f>N36*E36</f>
        <v>279.95269970719858</v>
      </c>
      <c r="P36" s="291">
        <f>RANK(N36,N36:N37,0)</f>
        <v>1</v>
      </c>
      <c r="R36" s="326">
        <v>37012</v>
      </c>
    </row>
    <row r="37" spans="1:18" ht="16.5" customHeight="1">
      <c r="A37" s="288"/>
      <c r="B37" s="116"/>
      <c r="C37" s="117"/>
      <c r="D37" s="118"/>
      <c r="E37" s="327"/>
      <c r="F37" s="235"/>
      <c r="G37" s="136"/>
      <c r="H37" s="136"/>
      <c r="I37" s="93"/>
      <c r="J37" s="234"/>
      <c r="K37" s="136"/>
      <c r="L37" s="136"/>
      <c r="M37" s="93"/>
      <c r="N37" s="328"/>
      <c r="O37" s="96"/>
      <c r="P37" s="329"/>
    </row>
    <row r="38" spans="1:18" ht="16.5" customHeight="1">
      <c r="A38" s="140" t="s">
        <v>98</v>
      </c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3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 t="s">
        <v>99</v>
      </c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8" t="s">
        <v>100</v>
      </c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330" t="s">
        <v>101</v>
      </c>
    </row>
    <row r="43" spans="1:18" ht="15.75" customHeight="1">
      <c r="A43" s="330" t="s">
        <v>102</v>
      </c>
    </row>
  </sheetData>
  <sheetProtection selectLockedCells="1" selectUnlockedCells="1"/>
  <mergeCells count="13">
    <mergeCell ref="A1:P1"/>
    <mergeCell ref="A2:P2"/>
    <mergeCell ref="A3:E3"/>
    <mergeCell ref="F3:I3"/>
    <mergeCell ref="J3:M3"/>
    <mergeCell ref="N3:P3"/>
    <mergeCell ref="A35:P35"/>
    <mergeCell ref="A5:P5"/>
    <mergeCell ref="A9:P9"/>
    <mergeCell ref="A13:P13"/>
    <mergeCell ref="A21:P21"/>
    <mergeCell ref="A26:P26"/>
    <mergeCell ref="A29:P29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Admin</cp:lastModifiedBy>
  <cp:revision>1</cp:revision>
  <cp:lastPrinted>2014-02-15T16:32:50Z</cp:lastPrinted>
  <dcterms:created xsi:type="dcterms:W3CDTF">2007-06-28T07:50:11Z</dcterms:created>
  <dcterms:modified xsi:type="dcterms:W3CDTF">2017-07-09T07:08:44Z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