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" yWindow="0" windowWidth="13572" windowHeight="9240"/>
  </bookViews>
  <sheets>
    <sheet name="1. skupina" sheetId="12" r:id="rId1"/>
    <sheet name="2. skupina " sheetId="22" r:id="rId2"/>
    <sheet name="3. skupina " sheetId="23" r:id="rId3"/>
    <sheet name="Družstva" sheetId="21" r:id="rId4"/>
  </sheets>
  <calcPr calcId="124519" iterateDelta="1E-4"/>
</workbook>
</file>

<file path=xl/calcChain.xml><?xml version="1.0" encoding="utf-8"?>
<calcChain xmlns="http://schemas.openxmlformats.org/spreadsheetml/2006/main">
  <c r="P51" i="21"/>
  <c r="M54"/>
  <c r="I54"/>
  <c r="N54" s="1"/>
  <c r="O54" s="1"/>
  <c r="M53"/>
  <c r="I53"/>
  <c r="N53" s="1"/>
  <c r="O53" s="1"/>
  <c r="M52"/>
  <c r="I52"/>
  <c r="N52" s="1"/>
  <c r="O52" s="1"/>
  <c r="M51"/>
  <c r="I51"/>
  <c r="N51" s="1"/>
  <c r="O51" s="1"/>
  <c r="P35"/>
  <c r="M38"/>
  <c r="I38"/>
  <c r="N38" s="1"/>
  <c r="O38" s="1"/>
  <c r="M37"/>
  <c r="I37"/>
  <c r="N37" s="1"/>
  <c r="O37" s="1"/>
  <c r="M36"/>
  <c r="I36"/>
  <c r="N36" s="1"/>
  <c r="O36" s="1"/>
  <c r="M35"/>
  <c r="I35"/>
  <c r="N35" s="1"/>
  <c r="O35" s="1"/>
  <c r="M34"/>
  <c r="I34"/>
  <c r="N34" s="1"/>
  <c r="O34" s="1"/>
  <c r="M33"/>
  <c r="I33"/>
  <c r="N33" s="1"/>
  <c r="O33" s="1"/>
  <c r="M32"/>
  <c r="I32"/>
  <c r="M31"/>
  <c r="I31"/>
  <c r="N31" s="1"/>
  <c r="O31" s="1"/>
  <c r="P39"/>
  <c r="M41"/>
  <c r="I41"/>
  <c r="N41" s="1"/>
  <c r="O41" s="1"/>
  <c r="M40"/>
  <c r="I40"/>
  <c r="N40" s="1"/>
  <c r="O40" s="1"/>
  <c r="M39"/>
  <c r="I39"/>
  <c r="N39" s="1"/>
  <c r="O39" s="1"/>
  <c r="M42"/>
  <c r="I42"/>
  <c r="N42" s="1"/>
  <c r="O42" s="1"/>
  <c r="P23"/>
  <c r="M26"/>
  <c r="I26"/>
  <c r="N26" s="1"/>
  <c r="O26" s="1"/>
  <c r="M25"/>
  <c r="I25"/>
  <c r="N25" s="1"/>
  <c r="O25" s="1"/>
  <c r="M24"/>
  <c r="I24"/>
  <c r="N24" s="1"/>
  <c r="O24" s="1"/>
  <c r="M23"/>
  <c r="I23"/>
  <c r="N23" s="1"/>
  <c r="O23" s="1"/>
  <c r="P19"/>
  <c r="M22"/>
  <c r="I22"/>
  <c r="N22" s="1"/>
  <c r="O22" s="1"/>
  <c r="M21"/>
  <c r="N21" s="1"/>
  <c r="O21" s="1"/>
  <c r="I21"/>
  <c r="M20"/>
  <c r="I20"/>
  <c r="N20" s="1"/>
  <c r="O20" s="1"/>
  <c r="M19"/>
  <c r="I19"/>
  <c r="N19" s="1"/>
  <c r="O19" s="1"/>
  <c r="P43"/>
  <c r="M46"/>
  <c r="I46"/>
  <c r="N46" s="1"/>
  <c r="O46" s="1"/>
  <c r="M45"/>
  <c r="I45"/>
  <c r="N45" s="1"/>
  <c r="O45" s="1"/>
  <c r="M44"/>
  <c r="I44"/>
  <c r="N44" s="1"/>
  <c r="O44" s="1"/>
  <c r="M43"/>
  <c r="I43"/>
  <c r="N43" s="1"/>
  <c r="O43" s="1"/>
  <c r="P27"/>
  <c r="P47"/>
  <c r="M50"/>
  <c r="I50"/>
  <c r="N50" s="1"/>
  <c r="O50" s="1"/>
  <c r="M49"/>
  <c r="I49"/>
  <c r="N49" s="1"/>
  <c r="O49" s="1"/>
  <c r="M48"/>
  <c r="I48"/>
  <c r="N48" s="1"/>
  <c r="O48" s="1"/>
  <c r="M47"/>
  <c r="I47"/>
  <c r="N47" s="1"/>
  <c r="O47" s="1"/>
  <c r="M29"/>
  <c r="I29"/>
  <c r="N29" s="1"/>
  <c r="O29" s="1"/>
  <c r="M28"/>
  <c r="I28"/>
  <c r="N28" s="1"/>
  <c r="O28" s="1"/>
  <c r="M27"/>
  <c r="I27"/>
  <c r="N27" s="1"/>
  <c r="O27" s="1"/>
  <c r="M30"/>
  <c r="N30" s="1"/>
  <c r="O30" s="1"/>
  <c r="I30"/>
  <c r="P15"/>
  <c r="M17"/>
  <c r="M18"/>
  <c r="I18"/>
  <c r="N18" s="1"/>
  <c r="O18" s="1"/>
  <c r="I17"/>
  <c r="M16"/>
  <c r="I16"/>
  <c r="N16" s="1"/>
  <c r="O16" s="1"/>
  <c r="M15"/>
  <c r="I15"/>
  <c r="N15" s="1"/>
  <c r="O15" s="1"/>
  <c r="P11"/>
  <c r="M14"/>
  <c r="I14"/>
  <c r="N14" s="1"/>
  <c r="O14" s="1"/>
  <c r="M13"/>
  <c r="I13"/>
  <c r="N13" s="1"/>
  <c r="O13" s="1"/>
  <c r="M12"/>
  <c r="I12"/>
  <c r="N12" s="1"/>
  <c r="O12" s="1"/>
  <c r="M11"/>
  <c r="I11"/>
  <c r="N11" s="1"/>
  <c r="O11" s="1"/>
  <c r="P5"/>
  <c r="M8"/>
  <c r="I8"/>
  <c r="N8" s="1"/>
  <c r="O8" s="1"/>
  <c r="M7"/>
  <c r="I7"/>
  <c r="N7" s="1"/>
  <c r="O7" s="1"/>
  <c r="M6"/>
  <c r="I6"/>
  <c r="N6" s="1"/>
  <c r="O6" s="1"/>
  <c r="M5"/>
  <c r="I5"/>
  <c r="N5" s="1"/>
  <c r="O5" s="1"/>
  <c r="I13" i="23"/>
  <c r="M23" i="22"/>
  <c r="I11"/>
  <c r="M11"/>
  <c r="I12"/>
  <c r="M12"/>
  <c r="I22" i="23"/>
  <c r="M22"/>
  <c r="I23"/>
  <c r="M23"/>
  <c r="N23" s="1"/>
  <c r="I25" i="22"/>
  <c r="M25"/>
  <c r="I26"/>
  <c r="M26"/>
  <c r="I27"/>
  <c r="M27"/>
  <c r="N27" s="1"/>
  <c r="I9"/>
  <c r="M9"/>
  <c r="I10"/>
  <c r="M10"/>
  <c r="I13"/>
  <c r="M13"/>
  <c r="I14"/>
  <c r="M14"/>
  <c r="I15"/>
  <c r="M15"/>
  <c r="I16"/>
  <c r="M16"/>
  <c r="I17"/>
  <c r="M17"/>
  <c r="I30" i="12"/>
  <c r="M30"/>
  <c r="I31"/>
  <c r="M31"/>
  <c r="I32"/>
  <c r="M32"/>
  <c r="I33"/>
  <c r="M33"/>
  <c r="I34"/>
  <c r="M34"/>
  <c r="I15"/>
  <c r="M15"/>
  <c r="M29"/>
  <c r="I29"/>
  <c r="M28"/>
  <c r="I28"/>
  <c r="I5"/>
  <c r="M5"/>
  <c r="I6"/>
  <c r="M6"/>
  <c r="I7"/>
  <c r="M7"/>
  <c r="I12"/>
  <c r="M12"/>
  <c r="I13"/>
  <c r="M13"/>
  <c r="I14"/>
  <c r="M14"/>
  <c r="I16"/>
  <c r="M16"/>
  <c r="I21"/>
  <c r="M21"/>
  <c r="I22"/>
  <c r="M22"/>
  <c r="I23"/>
  <c r="M23"/>
  <c r="I6" i="22"/>
  <c r="M6"/>
  <c r="I7"/>
  <c r="M7"/>
  <c r="I8"/>
  <c r="M8"/>
  <c r="I22"/>
  <c r="M22"/>
  <c r="I23"/>
  <c r="I24"/>
  <c r="M24"/>
  <c r="M7" i="23"/>
  <c r="I7"/>
  <c r="M6"/>
  <c r="I6"/>
  <c r="M5"/>
  <c r="I5"/>
  <c r="M14"/>
  <c r="I14"/>
  <c r="M13"/>
  <c r="M12"/>
  <c r="I12"/>
  <c r="M24"/>
  <c r="I24"/>
  <c r="M21"/>
  <c r="I21"/>
  <c r="M20"/>
  <c r="I20"/>
  <c r="M19"/>
  <c r="I19"/>
  <c r="O10" i="21"/>
  <c r="M10"/>
  <c r="I10"/>
  <c r="O9"/>
  <c r="M9"/>
  <c r="I9"/>
  <c r="N32" l="1"/>
  <c r="N17"/>
  <c r="O17" s="1"/>
  <c r="N26" i="22"/>
  <c r="O26" s="1"/>
  <c r="N22" i="23"/>
  <c r="N7"/>
  <c r="O7" s="1"/>
  <c r="N5"/>
  <c r="N13" i="22"/>
  <c r="N12"/>
  <c r="O12"/>
  <c r="N11"/>
  <c r="O11"/>
  <c r="N25"/>
  <c r="N17"/>
  <c r="N16"/>
  <c r="O16" s="1"/>
  <c r="N15"/>
  <c r="N14"/>
  <c r="N10"/>
  <c r="O10" s="1"/>
  <c r="N9"/>
  <c r="N33" i="12"/>
  <c r="N30"/>
  <c r="N31"/>
  <c r="N15"/>
  <c r="N34"/>
  <c r="N32"/>
  <c r="O22" i="23"/>
  <c r="O23"/>
  <c r="O25" i="22"/>
  <c r="O27"/>
  <c r="O9"/>
  <c r="O15"/>
  <c r="O14"/>
  <c r="O17"/>
  <c r="O13"/>
  <c r="O34" i="12"/>
  <c r="O32"/>
  <c r="O30"/>
  <c r="O33"/>
  <c r="O31"/>
  <c r="O15"/>
  <c r="N7"/>
  <c r="O7" s="1"/>
  <c r="N5"/>
  <c r="O5" s="1"/>
  <c r="N19" i="23"/>
  <c r="O19" s="1"/>
  <c r="N21"/>
  <c r="N13"/>
  <c r="O13" s="1"/>
  <c r="N20"/>
  <c r="O20" s="1"/>
  <c r="N12"/>
  <c r="O12" s="1"/>
  <c r="N24"/>
  <c r="O24" s="1"/>
  <c r="N14"/>
  <c r="N6"/>
  <c r="N24" i="22"/>
  <c r="N22"/>
  <c r="O22" s="1"/>
  <c r="N8"/>
  <c r="O8" s="1"/>
  <c r="N6"/>
  <c r="N22" i="12"/>
  <c r="N12"/>
  <c r="O12" s="1"/>
  <c r="N14"/>
  <c r="N6"/>
  <c r="O6" s="1"/>
  <c r="N16"/>
  <c r="N13"/>
  <c r="O13" s="1"/>
  <c r="N28"/>
  <c r="N23"/>
  <c r="O23" s="1"/>
  <c r="N21"/>
  <c r="N29"/>
  <c r="O29" s="1"/>
  <c r="N23" i="22"/>
  <c r="N7"/>
  <c r="N10" i="21"/>
  <c r="N9"/>
  <c r="O32" l="1"/>
  <c r="P31"/>
  <c r="Q47" s="1"/>
  <c r="P14" i="23"/>
  <c r="O5"/>
  <c r="P7"/>
  <c r="P5"/>
  <c r="P25" i="22"/>
  <c r="P26"/>
  <c r="P27"/>
  <c r="P24"/>
  <c r="P12"/>
  <c r="P15"/>
  <c r="P16"/>
  <c r="P8"/>
  <c r="P17"/>
  <c r="P13"/>
  <c r="P14"/>
  <c r="O6"/>
  <c r="P9"/>
  <c r="P10"/>
  <c r="P11"/>
  <c r="O21" i="12"/>
  <c r="P23"/>
  <c r="P14"/>
  <c r="P15"/>
  <c r="P6"/>
  <c r="O21" i="23"/>
  <c r="P21"/>
  <c r="O14"/>
  <c r="P22"/>
  <c r="P23"/>
  <c r="P24"/>
  <c r="O24" i="22"/>
  <c r="O28" i="12"/>
  <c r="P31"/>
  <c r="P32"/>
  <c r="P33"/>
  <c r="P34"/>
  <c r="P30"/>
  <c r="O14"/>
  <c r="O22"/>
  <c r="P13"/>
  <c r="P19" i="23"/>
  <c r="P20"/>
  <c r="P6"/>
  <c r="O6"/>
  <c r="P12"/>
  <c r="P22" i="22"/>
  <c r="O23"/>
  <c r="P7"/>
  <c r="O7"/>
  <c r="P23"/>
  <c r="P12" i="12"/>
  <c r="P21"/>
  <c r="P28"/>
  <c r="P29"/>
  <c r="P5"/>
  <c r="P22"/>
  <c r="P7"/>
  <c r="P16"/>
  <c r="O16"/>
  <c r="P6" i="22"/>
  <c r="Q35" i="21" l="1"/>
  <c r="Q27"/>
  <c r="Q23"/>
  <c r="Q43"/>
  <c r="Q39"/>
  <c r="Q51"/>
  <c r="Q31"/>
  <c r="Q19"/>
  <c r="Q15"/>
  <c r="Q5"/>
  <c r="Q11"/>
</calcChain>
</file>

<file path=xl/sharedStrings.xml><?xml version="1.0" encoding="utf-8"?>
<sst xmlns="http://schemas.openxmlformats.org/spreadsheetml/2006/main" count="430" uniqueCount="113">
  <si>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</si>
  <si>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</si>
  <si>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</si>
  <si>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</si>
  <si>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</si>
  <si>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</si>
  <si>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</si>
  <si>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</si>
  <si>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</si>
  <si>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</si>
  <si>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</si>
  <si>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</si>
  <si>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</si>
  <si>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Místo konání:</t>
  </si>
  <si>
    <t>Ročník</t>
  </si>
  <si>
    <t>Slavoj Plzeň</t>
  </si>
  <si>
    <t>Umístění</t>
  </si>
  <si>
    <t>Hodnocení družstev i jednotlivců bylo dle dvojboje, nikoliv podle Sinclaira.</t>
  </si>
  <si>
    <t xml:space="preserve">Zápis: </t>
  </si>
  <si>
    <t xml:space="preserve">Technický rozhodčí: </t>
  </si>
  <si>
    <t xml:space="preserve">Rozhodčí: </t>
  </si>
  <si>
    <t>Součet družstvo (kg)</t>
  </si>
  <si>
    <t>Družstvo</t>
  </si>
  <si>
    <t>do 61 kg</t>
  </si>
  <si>
    <t>do 67 kg</t>
  </si>
  <si>
    <t>do 73 kg</t>
  </si>
  <si>
    <t>do 89 kg</t>
  </si>
  <si>
    <t>do 96 kg</t>
  </si>
  <si>
    <t>do 102 kg</t>
  </si>
  <si>
    <t>do 109 kg</t>
  </si>
  <si>
    <t>nad 109 kg</t>
  </si>
  <si>
    <t>Termín: 7.12.2019</t>
  </si>
  <si>
    <t>do 81 kg</t>
  </si>
  <si>
    <t>Dostál Jan</t>
  </si>
  <si>
    <t>Start Plzeň</t>
  </si>
  <si>
    <t>Matějovský Milan</t>
  </si>
  <si>
    <t>Bohemians</t>
  </si>
  <si>
    <t>Jabůrek Ondřej</t>
  </si>
  <si>
    <t>Baník Sokolov</t>
  </si>
  <si>
    <t>Gavor Dan</t>
  </si>
  <si>
    <t>BC Praha</t>
  </si>
  <si>
    <t>Semík Ondřej</t>
  </si>
  <si>
    <t>Goldman Jiří</t>
  </si>
  <si>
    <t>Bohemians Praha</t>
  </si>
  <si>
    <t>Hariš Dominik</t>
  </si>
  <si>
    <t>Hrabačka Ondřej</t>
  </si>
  <si>
    <t>Sviták Martin</t>
  </si>
  <si>
    <t>Beran Andrej</t>
  </si>
  <si>
    <t>Hulevkyi Andrej</t>
  </si>
  <si>
    <t>Michel Jan</t>
  </si>
  <si>
    <t>Špeta Jan</t>
  </si>
  <si>
    <t>Šindler Ondřej</t>
  </si>
  <si>
    <t>Sokol Plzeň</t>
  </si>
  <si>
    <t>Pastorek Stanislav</t>
  </si>
  <si>
    <t>Ferko Robert</t>
  </si>
  <si>
    <t>Lokomotiva Cheb</t>
  </si>
  <si>
    <t>Shtepa Ilia</t>
  </si>
  <si>
    <t>Palička Aleš</t>
  </si>
  <si>
    <t>Anger Jan</t>
  </si>
  <si>
    <t>Němec Jiří</t>
  </si>
  <si>
    <t>Pecka Adam</t>
  </si>
  <si>
    <t>Zajan Jan</t>
  </si>
  <si>
    <t>Pecka Tomáš</t>
  </si>
  <si>
    <t>SKV Teplice</t>
  </si>
  <si>
    <t>Mahovský David</t>
  </si>
  <si>
    <t>Ševčík Svatobor</t>
  </si>
  <si>
    <t>Stráský Petr</t>
  </si>
  <si>
    <t>Myslivec Zbyněk</t>
  </si>
  <si>
    <t>Pech Milan</t>
  </si>
  <si>
    <t>Baník Meziboří</t>
  </si>
  <si>
    <t>Dymáček Ladislav</t>
  </si>
  <si>
    <t>Olymp Praha</t>
  </si>
  <si>
    <t>Adámek Tomáš</t>
  </si>
  <si>
    <t>Vedral Pavel</t>
  </si>
  <si>
    <t>Kovač Dušan</t>
  </si>
  <si>
    <t xml:space="preserve">Wolf Vladimír </t>
  </si>
  <si>
    <t>Baník Maziboří</t>
  </si>
  <si>
    <t>Prosol Roman</t>
  </si>
  <si>
    <t>VTŽ Chomutov</t>
  </si>
  <si>
    <t>Lhoták Jáchym</t>
  </si>
  <si>
    <t>Kanaloš Petr</t>
  </si>
  <si>
    <t>Sládek Dominik</t>
  </si>
  <si>
    <t>Hajšman Jan</t>
  </si>
  <si>
    <t>Kuděj Pavel</t>
  </si>
  <si>
    <t>Brodský Jiří</t>
  </si>
  <si>
    <t>Krabač Václav</t>
  </si>
  <si>
    <t>Lučan Jaroslav</t>
  </si>
  <si>
    <t>Rotas Rotava</t>
  </si>
  <si>
    <t>Kudinov Jurii</t>
  </si>
  <si>
    <t>Vodička</t>
  </si>
  <si>
    <t>Zapský Ondřej</t>
  </si>
  <si>
    <t>x</t>
  </si>
  <si>
    <t>Rybáček Jakub</t>
  </si>
  <si>
    <t>Červený Martin</t>
  </si>
  <si>
    <t>Král Jakub</t>
  </si>
  <si>
    <t>Hlaváč Emil</t>
  </si>
  <si>
    <t>Nela Zachardová</t>
  </si>
  <si>
    <t xml:space="preserve">Sokol Plzeň </t>
  </si>
  <si>
    <t>Slavoj Plzeň A</t>
  </si>
  <si>
    <t>Slavoj Plzeň B</t>
  </si>
  <si>
    <t>Slavoj Plzeň C</t>
  </si>
  <si>
    <t>BC Praha A</t>
  </si>
  <si>
    <t>BC Praha B</t>
  </si>
  <si>
    <t>BC Praha C + Bohemians</t>
  </si>
  <si>
    <t>Baník Meziboří A</t>
  </si>
  <si>
    <t>Baník Meziboří B + Slavoj D</t>
  </si>
  <si>
    <t>Teplice</t>
  </si>
  <si>
    <t>Cheb + Baník Sokolov</t>
  </si>
  <si>
    <t>Start Plzeň + Chomutov+ Sokol Plzeň</t>
  </si>
  <si>
    <t>Olymp Praha + Rotas Rotava</t>
  </si>
  <si>
    <t>Jaromír Jílek</t>
  </si>
  <si>
    <t>Martin Červený</t>
  </si>
  <si>
    <t>Pavel Kuděj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</si>
</sst>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13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</cellStyleXfs>
  <cellXfs count="138">
    <xf numFmtId="0" fontId="0" fillId="0" borderId="0" xfId="0"/>
    <xf numFmtId="164" fontId="0" fillId="0" borderId="0" xfId="0" applyNumberFormat="1"/>
    <xf numFmtId="0" fontId="8" fillId="0" borderId="0" xfId="0" applyFont="1"/>
    <xf numFmtId="0" fontId="7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9" fillId="0" borderId="0" xfId="0" applyFont="1"/>
    <xf numFmtId="1" fontId="2" fillId="0" borderId="0" xfId="0" quotePrefix="1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4" fillId="0" borderId="1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1" fillId="2" borderId="27" xfId="1" applyFill="1" applyBorder="1"/>
    <xf numFmtId="0" fontId="11" fillId="2" borderId="23" xfId="1" applyFill="1" applyBorder="1"/>
    <xf numFmtId="0" fontId="11" fillId="2" borderId="29" xfId="1" applyFill="1" applyBorder="1"/>
    <xf numFmtId="0" fontId="11" fillId="2" borderId="24" xfId="1" applyFill="1" applyBorder="1"/>
    <xf numFmtId="0" fontId="11" fillId="2" borderId="33" xfId="1" applyFill="1" applyBorder="1"/>
    <xf numFmtId="0" fontId="11" fillId="2" borderId="25" xfId="1" applyFill="1" applyBorder="1"/>
    <xf numFmtId="0" fontId="0" fillId="2" borderId="23" xfId="0" applyFill="1" applyBorder="1"/>
    <xf numFmtId="0" fontId="0" fillId="2" borderId="27" xfId="0" applyFill="1" applyBorder="1"/>
    <xf numFmtId="0" fontId="0" fillId="2" borderId="24" xfId="0" applyFill="1" applyBorder="1"/>
    <xf numFmtId="0" fontId="0" fillId="2" borderId="33" xfId="0" applyFill="1" applyBorder="1"/>
    <xf numFmtId="1" fontId="11" fillId="2" borderId="11" xfId="1" applyNumberFormat="1" applyFill="1" applyBorder="1" applyAlignment="1">
      <alignment horizontal="center"/>
    </xf>
    <xf numFmtId="1" fontId="11" fillId="2" borderId="9" xfId="1" applyNumberFormat="1" applyFill="1" applyBorder="1" applyAlignment="1">
      <alignment horizontal="center"/>
    </xf>
    <xf numFmtId="1" fontId="11" fillId="2" borderId="11" xfId="1" quotePrefix="1" applyNumberForma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0" fillId="2" borderId="25" xfId="0" applyFill="1" applyBorder="1"/>
    <xf numFmtId="2" fontId="2" fillId="0" borderId="36" xfId="0" applyNumberFormat="1" applyFont="1" applyBorder="1" applyAlignment="1">
      <alignment horizontal="righ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1" fillId="3" borderId="0" xfId="1"/>
    <xf numFmtId="0" fontId="11" fillId="5" borderId="29" xfId="1" applyFill="1" applyBorder="1"/>
    <xf numFmtId="0" fontId="11" fillId="5" borderId="24" xfId="1" applyFill="1" applyBorder="1"/>
    <xf numFmtId="0" fontId="11" fillId="5" borderId="27" xfId="1" applyFill="1" applyBorder="1"/>
    <xf numFmtId="0" fontId="11" fillId="5" borderId="23" xfId="1" applyFill="1" applyBorder="1"/>
    <xf numFmtId="0" fontId="11" fillId="5" borderId="33" xfId="1" applyFill="1" applyBorder="1"/>
    <xf numFmtId="0" fontId="11" fillId="5" borderId="25" xfId="1" applyFill="1" applyBorder="1"/>
    <xf numFmtId="0" fontId="11" fillId="3" borderId="29" xfId="1" applyBorder="1"/>
    <xf numFmtId="0" fontId="11" fillId="3" borderId="24" xfId="1" applyBorder="1"/>
    <xf numFmtId="0" fontId="11" fillId="3" borderId="27" xfId="1" applyBorder="1"/>
    <xf numFmtId="0" fontId="11" fillId="3" borderId="23" xfId="1" applyBorder="1"/>
    <xf numFmtId="0" fontId="12" fillId="4" borderId="23" xfId="2" applyBorder="1"/>
    <xf numFmtId="0" fontId="11" fillId="3" borderId="33" xfId="1" applyBorder="1"/>
    <xf numFmtId="0" fontId="11" fillId="3" borderId="25" xfId="1" applyBorder="1"/>
    <xf numFmtId="0" fontId="12" fillId="4" borderId="33" xfId="2" applyBorder="1" applyAlignment="1">
      <alignment horizontal="right"/>
    </xf>
    <xf numFmtId="0" fontId="12" fillId="4" borderId="29" xfId="2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1" fontId="11" fillId="2" borderId="42" xfId="1" applyNumberFormat="1" applyFill="1" applyBorder="1" applyAlignment="1">
      <alignment horizontal="center"/>
    </xf>
    <xf numFmtId="1" fontId="11" fillId="2" borderId="40" xfId="1" applyNumberFormat="1" applyFill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" fontId="11" fillId="2" borderId="42" xfId="1" quotePrefix="1" applyNumberFormat="1" applyFill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65" fontId="2" fillId="0" borderId="40" xfId="0" applyNumberFormat="1" applyFont="1" applyBorder="1" applyAlignment="1">
      <alignment horizontal="right"/>
    </xf>
    <xf numFmtId="0" fontId="12" fillId="4" borderId="24" xfId="2" applyBorder="1" applyAlignment="1">
      <alignment horizontal="right"/>
    </xf>
    <xf numFmtId="0" fontId="0" fillId="0" borderId="24" xfId="0" applyBorder="1"/>
    <xf numFmtId="0" fontId="12" fillId="4" borderId="24" xfId="2" applyBorder="1"/>
    <xf numFmtId="0" fontId="12" fillId="4" borderId="23" xfId="2" applyBorder="1" applyAlignment="1">
      <alignment horizontal="right"/>
    </xf>
    <xf numFmtId="0" fontId="11" fillId="6" borderId="24" xfId="1" applyFill="1" applyBorder="1"/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1" fontId="10" fillId="0" borderId="23" xfId="0" applyNumberFormat="1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19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</cellXfs>
  <cellStyles count="3">
    <cellStyle name="Chybně" xfId="2" builtinId="27"/>
    <cellStyle name="normální" xfId="0" builtinId="0"/>
    <cellStyle name="Správně" xfId="1" builtinId="26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zoomScale="90" zoomScaleNormal="90" workbookViewId="0">
      <selection activeCell="S10" sqref="S10"/>
    </sheetView>
  </sheetViews>
  <sheetFormatPr defaultRowHeight="13.2"/>
  <cols>
    <col min="3" max="3" width="19.88671875" customWidth="1"/>
    <col min="4" max="4" width="9.109375" customWidth="1"/>
    <col min="5" max="5" width="19.5546875" customWidth="1"/>
  </cols>
  <sheetData>
    <row r="1" spans="2:16">
      <c r="B1" s="4"/>
      <c r="C1" s="5"/>
      <c r="D1" s="6"/>
      <c r="E1" s="6"/>
      <c r="F1" s="7"/>
      <c r="G1" s="7"/>
      <c r="H1" s="7"/>
      <c r="I1" s="8"/>
      <c r="J1" s="7"/>
      <c r="K1" s="7"/>
      <c r="L1" s="7"/>
      <c r="M1" s="8"/>
      <c r="N1" s="8"/>
      <c r="O1" s="9"/>
      <c r="P1" s="58"/>
    </row>
    <row r="2" spans="2:16" ht="13.8" thickBot="1">
      <c r="B2" s="10" t="s">
        <v>23</v>
      </c>
    </row>
    <row r="3" spans="2:16" ht="13.8" thickBot="1">
      <c r="B3" s="24" t="s">
        <v>1</v>
      </c>
      <c r="C3" s="25" t="s">
        <v>2</v>
      </c>
      <c r="D3" s="26" t="s">
        <v>14</v>
      </c>
      <c r="E3" s="27" t="s">
        <v>3</v>
      </c>
      <c r="F3" s="59" t="s">
        <v>4</v>
      </c>
      <c r="G3" s="60"/>
      <c r="H3" s="60"/>
      <c r="I3" s="61"/>
      <c r="J3" s="59" t="s">
        <v>5</v>
      </c>
      <c r="K3" s="60"/>
      <c r="L3" s="60"/>
      <c r="M3" s="61"/>
      <c r="N3" s="112" t="s">
        <v>6</v>
      </c>
      <c r="O3" s="114" t="s">
        <v>7</v>
      </c>
      <c r="P3" s="116" t="s">
        <v>16</v>
      </c>
    </row>
    <row r="4" spans="2:16" ht="13.8" thickBot="1">
      <c r="B4" s="31"/>
      <c r="C4" s="12"/>
      <c r="D4" s="13" t="s">
        <v>8</v>
      </c>
      <c r="E4" s="12"/>
      <c r="F4" s="14" t="s">
        <v>9</v>
      </c>
      <c r="G4" s="15" t="s">
        <v>10</v>
      </c>
      <c r="H4" s="16" t="s">
        <v>11</v>
      </c>
      <c r="I4" s="15" t="s">
        <v>12</v>
      </c>
      <c r="J4" s="16" t="s">
        <v>9</v>
      </c>
      <c r="K4" s="15" t="s">
        <v>10</v>
      </c>
      <c r="L4" s="16" t="s">
        <v>11</v>
      </c>
      <c r="M4" s="15" t="s">
        <v>12</v>
      </c>
      <c r="N4" s="113"/>
      <c r="O4" s="115"/>
      <c r="P4" s="117"/>
    </row>
    <row r="5" spans="2:16" ht="14.4">
      <c r="B5" s="47">
        <v>60</v>
      </c>
      <c r="C5" s="33" t="s">
        <v>84</v>
      </c>
      <c r="D5" s="48">
        <v>1950</v>
      </c>
      <c r="E5" s="34" t="s">
        <v>40</v>
      </c>
      <c r="F5" s="90">
        <v>37</v>
      </c>
      <c r="G5" s="63">
        <v>-41</v>
      </c>
      <c r="H5" s="90">
        <v>41</v>
      </c>
      <c r="I5" s="35">
        <f t="shared" ref="I5:I7" si="0">IF(MAX(F5:H5)&lt;0,0,MAX(F5:H5))</f>
        <v>41</v>
      </c>
      <c r="J5" s="90">
        <v>55</v>
      </c>
      <c r="K5" s="68">
        <v>-59</v>
      </c>
      <c r="L5" s="90">
        <v>59</v>
      </c>
      <c r="M5" s="35">
        <f t="shared" ref="M5:M7" si="1">IF(MAX(J5:L5)&lt;0,0,MAX(J5:L5))</f>
        <v>59</v>
      </c>
      <c r="N5" s="135">
        <f t="shared" ref="N5:N7" si="2">SUM(I5,M5)</f>
        <v>100</v>
      </c>
      <c r="O5" s="36">
        <f>IF(ISNUMBER(B5), (IF(175.508&lt; B5,N5, TRUNC(10^(0.75194503*((LOG((B5/175.508)/LOG(10))*(LOG((B5/175.508)/LOG(10)))))),4)*N5)), 0)</f>
        <v>145.67000000000002</v>
      </c>
      <c r="P5" s="55">
        <f>RANK(N5,N5:N7)</f>
        <v>3</v>
      </c>
    </row>
    <row r="6" spans="2:16" ht="14.4">
      <c r="B6" s="49">
        <v>57.7</v>
      </c>
      <c r="C6" s="38" t="s">
        <v>53</v>
      </c>
      <c r="D6" s="50">
        <v>2000</v>
      </c>
      <c r="E6" s="39" t="s">
        <v>55</v>
      </c>
      <c r="F6" s="88">
        <v>65</v>
      </c>
      <c r="G6" s="89">
        <v>70</v>
      </c>
      <c r="H6" s="64">
        <v>-72</v>
      </c>
      <c r="I6" s="40">
        <f t="shared" si="0"/>
        <v>70</v>
      </c>
      <c r="J6" s="88">
        <v>85</v>
      </c>
      <c r="K6" s="89">
        <v>90</v>
      </c>
      <c r="L6" s="88">
        <v>92</v>
      </c>
      <c r="M6" s="40">
        <f t="shared" si="1"/>
        <v>92</v>
      </c>
      <c r="N6" s="136">
        <f t="shared" si="2"/>
        <v>162</v>
      </c>
      <c r="O6" s="41">
        <f t="shared" ref="O6:O7" si="3">IF(ISNUMBER(B6), (IF(175.508&lt; B6,N6, TRUNC(10^(0.75194503*((LOG((B6/175.508)/LOG(10))*(LOG((B6/175.508)/LOG(10)))))),4)*N6)), 0)</f>
        <v>242.65979999999999</v>
      </c>
      <c r="P6" s="56">
        <f>RANK(N6,N5:N7)</f>
        <v>1</v>
      </c>
    </row>
    <row r="7" spans="2:16" ht="15" thickBot="1">
      <c r="B7" s="53">
        <v>59.9</v>
      </c>
      <c r="C7" s="43" t="s">
        <v>79</v>
      </c>
      <c r="D7" s="54">
        <v>2001</v>
      </c>
      <c r="E7" s="44" t="s">
        <v>15</v>
      </c>
      <c r="F7" s="93">
        <v>50</v>
      </c>
      <c r="G7" s="67">
        <v>-55</v>
      </c>
      <c r="H7" s="93">
        <v>57</v>
      </c>
      <c r="I7" s="45">
        <f t="shared" si="0"/>
        <v>57</v>
      </c>
      <c r="J7" s="93">
        <v>70</v>
      </c>
      <c r="K7" s="76">
        <v>-75</v>
      </c>
      <c r="L7" s="95" t="s">
        <v>91</v>
      </c>
      <c r="M7" s="45">
        <f t="shared" si="1"/>
        <v>70</v>
      </c>
      <c r="N7" s="137">
        <f t="shared" si="2"/>
        <v>127</v>
      </c>
      <c r="O7" s="46">
        <f t="shared" si="3"/>
        <v>185.21679999999998</v>
      </c>
      <c r="P7" s="57">
        <f>RANK(N7,N6:N8)</f>
        <v>2</v>
      </c>
    </row>
    <row r="8" spans="2:16">
      <c r="B8" s="4"/>
      <c r="C8" s="5"/>
      <c r="D8" s="6"/>
      <c r="E8" s="6"/>
      <c r="F8" s="7"/>
      <c r="G8" s="7"/>
      <c r="H8" s="7"/>
      <c r="I8" s="8"/>
      <c r="J8" s="7"/>
      <c r="K8" s="7"/>
      <c r="L8" s="11"/>
      <c r="M8" s="8"/>
      <c r="N8" s="8"/>
      <c r="O8" s="9"/>
      <c r="P8" s="3"/>
    </row>
    <row r="9" spans="2:16" ht="13.8" thickBot="1">
      <c r="B9" s="10" t="s">
        <v>24</v>
      </c>
    </row>
    <row r="10" spans="2:16" ht="13.8" thickBot="1">
      <c r="B10" s="24" t="s">
        <v>1</v>
      </c>
      <c r="C10" s="25" t="s">
        <v>2</v>
      </c>
      <c r="D10" s="26" t="s">
        <v>14</v>
      </c>
      <c r="E10" s="27" t="s">
        <v>3</v>
      </c>
      <c r="F10" s="59" t="s">
        <v>4</v>
      </c>
      <c r="G10" s="60"/>
      <c r="H10" s="60"/>
      <c r="I10" s="61"/>
      <c r="J10" s="59" t="s">
        <v>5</v>
      </c>
      <c r="K10" s="60"/>
      <c r="L10" s="60"/>
      <c r="M10" s="61"/>
      <c r="N10" s="112" t="s">
        <v>6</v>
      </c>
      <c r="O10" s="114" t="s">
        <v>7</v>
      </c>
      <c r="P10" s="116" t="s">
        <v>16</v>
      </c>
    </row>
    <row r="11" spans="2:16" ht="13.8" thickBot="1">
      <c r="B11" s="31"/>
      <c r="C11" s="12"/>
      <c r="D11" s="13" t="s">
        <v>8</v>
      </c>
      <c r="E11" s="12"/>
      <c r="F11" s="14" t="s">
        <v>9</v>
      </c>
      <c r="G11" s="15" t="s">
        <v>10</v>
      </c>
      <c r="H11" s="16" t="s">
        <v>11</v>
      </c>
      <c r="I11" s="15" t="s">
        <v>12</v>
      </c>
      <c r="J11" s="16" t="s">
        <v>9</v>
      </c>
      <c r="K11" s="15" t="s">
        <v>10</v>
      </c>
      <c r="L11" s="16" t="s">
        <v>11</v>
      </c>
      <c r="M11" s="15" t="s">
        <v>12</v>
      </c>
      <c r="N11" s="113"/>
      <c r="O11" s="115"/>
      <c r="P11" s="117"/>
    </row>
    <row r="12" spans="2:16" ht="14.4">
      <c r="B12" s="47">
        <v>66.7</v>
      </c>
      <c r="C12" s="33" t="s">
        <v>88</v>
      </c>
      <c r="D12" s="48">
        <v>2001</v>
      </c>
      <c r="E12" s="34" t="s">
        <v>36</v>
      </c>
      <c r="F12" s="90">
        <v>90</v>
      </c>
      <c r="G12" s="91">
        <v>95</v>
      </c>
      <c r="H12" s="62">
        <v>-98</v>
      </c>
      <c r="I12" s="35">
        <f t="shared" ref="I12:I16" si="4">IF(MAX(F12:H12)&lt;0,0,MAX(F12:H12))</f>
        <v>95</v>
      </c>
      <c r="J12" s="90">
        <v>118</v>
      </c>
      <c r="K12" s="68">
        <v>-123</v>
      </c>
      <c r="L12" s="69">
        <v>-123</v>
      </c>
      <c r="M12" s="35">
        <f t="shared" ref="M12:M16" si="5">IF(MAX(J12:L12)&lt;0,0,MAX(J12:L12))</f>
        <v>118</v>
      </c>
      <c r="N12" s="135">
        <f t="shared" ref="N12:N16" si="6">SUM(I12,M12)</f>
        <v>213</v>
      </c>
      <c r="O12" s="36">
        <f>IF(ISNUMBER(B12), (IF(175.508&lt; B12,N12, TRUNC(10^(0.75194503*((LOG((B12/175.508)/LOG(10))*(LOG((B12/175.508)/LOG(10)))))),4)*N12)), 0)</f>
        <v>289.14749999999998</v>
      </c>
      <c r="P12" s="55">
        <f>RANK(N12,N12:N16)</f>
        <v>1</v>
      </c>
    </row>
    <row r="13" spans="2:16" ht="14.4">
      <c r="B13" s="49">
        <v>65.599999999999994</v>
      </c>
      <c r="C13" s="38" t="s">
        <v>39</v>
      </c>
      <c r="D13" s="50">
        <v>1978</v>
      </c>
      <c r="E13" s="39" t="s">
        <v>40</v>
      </c>
      <c r="F13" s="88">
        <v>40</v>
      </c>
      <c r="G13" s="65">
        <v>-45</v>
      </c>
      <c r="H13" s="64">
        <v>-45</v>
      </c>
      <c r="I13" s="40">
        <f t="shared" si="4"/>
        <v>40</v>
      </c>
      <c r="J13" s="88">
        <v>55</v>
      </c>
      <c r="K13" s="89">
        <v>60</v>
      </c>
      <c r="L13" s="64">
        <v>-63</v>
      </c>
      <c r="M13" s="40">
        <f t="shared" si="5"/>
        <v>60</v>
      </c>
      <c r="N13" s="136">
        <f t="shared" si="6"/>
        <v>100</v>
      </c>
      <c r="O13" s="41">
        <f t="shared" ref="O13:O16" si="7">IF(ISNUMBER(B13), (IF(175.508&lt; B13,N13, TRUNC(10^(0.75194503*((LOG((B13/175.508)/LOG(10))*(LOG((B13/175.508)/LOG(10)))))),4)*N13)), 0)</f>
        <v>137.19</v>
      </c>
      <c r="P13" s="56">
        <f>RANK(N13,N12:N16)</f>
        <v>3</v>
      </c>
    </row>
    <row r="14" spans="2:16" ht="14.4">
      <c r="B14" s="49">
        <v>64</v>
      </c>
      <c r="C14" s="38" t="s">
        <v>59</v>
      </c>
      <c r="D14" s="50">
        <v>1948</v>
      </c>
      <c r="E14" s="39" t="s">
        <v>97</v>
      </c>
      <c r="F14" s="88">
        <v>35</v>
      </c>
      <c r="G14" s="89">
        <v>38</v>
      </c>
      <c r="H14" s="64">
        <v>-40</v>
      </c>
      <c r="I14" s="40">
        <f t="shared" si="4"/>
        <v>38</v>
      </c>
      <c r="J14" s="88">
        <v>45</v>
      </c>
      <c r="K14" s="89">
        <v>48</v>
      </c>
      <c r="L14" s="64">
        <v>-50</v>
      </c>
      <c r="M14" s="40">
        <f t="shared" si="5"/>
        <v>48</v>
      </c>
      <c r="N14" s="136">
        <f t="shared" si="6"/>
        <v>86</v>
      </c>
      <c r="O14" s="41">
        <f t="shared" si="7"/>
        <v>119.9012</v>
      </c>
      <c r="P14" s="56">
        <f>RANK(N14,N12:N16)</f>
        <v>5</v>
      </c>
    </row>
    <row r="15" spans="2:16" ht="14.4">
      <c r="B15" s="49">
        <v>64.7</v>
      </c>
      <c r="C15" s="38" t="s">
        <v>86</v>
      </c>
      <c r="D15" s="50">
        <v>2000</v>
      </c>
      <c r="E15" s="39" t="s">
        <v>15</v>
      </c>
      <c r="F15" s="88">
        <v>30</v>
      </c>
      <c r="G15" s="89">
        <v>35</v>
      </c>
      <c r="H15" s="88">
        <v>40</v>
      </c>
      <c r="I15" s="40">
        <f t="shared" ref="I15" si="8">IF(MAX(F15:H15)&lt;0,0,MAX(F15:H15))</f>
        <v>40</v>
      </c>
      <c r="J15" s="88">
        <v>48</v>
      </c>
      <c r="K15" s="89">
        <v>52</v>
      </c>
      <c r="L15" s="88">
        <v>56</v>
      </c>
      <c r="M15" s="40">
        <f t="shared" ref="M15" si="9">IF(MAX(J15:L15)&lt;0,0,MAX(J15:L15))</f>
        <v>56</v>
      </c>
      <c r="N15" s="136">
        <f t="shared" ref="N15" si="10">SUM(I15,M15)</f>
        <v>96</v>
      </c>
      <c r="O15" s="41">
        <f t="shared" ref="O15" si="11">IF(ISNUMBER(B15), (IF(175.508&lt; B15,N15, TRUNC(10^(0.75194503*((LOG((B15/175.508)/LOG(10))*(LOG((B15/175.508)/LOG(10)))))),4)*N15)), 0)</f>
        <v>132.89280000000002</v>
      </c>
      <c r="P15" s="56">
        <f>RANK(N15,N12:N16)</f>
        <v>4</v>
      </c>
    </row>
    <row r="16" spans="2:16" ht="15" thickBot="1">
      <c r="B16" s="53">
        <v>64.8</v>
      </c>
      <c r="C16" s="43" t="s">
        <v>85</v>
      </c>
      <c r="D16" s="54">
        <v>1993</v>
      </c>
      <c r="E16" s="44" t="s">
        <v>69</v>
      </c>
      <c r="F16" s="93">
        <v>60</v>
      </c>
      <c r="G16" s="67">
        <v>-65</v>
      </c>
      <c r="H16" s="93">
        <v>65</v>
      </c>
      <c r="I16" s="45">
        <f t="shared" si="4"/>
        <v>65</v>
      </c>
      <c r="J16" s="93">
        <v>80</v>
      </c>
      <c r="K16" s="94">
        <v>85</v>
      </c>
      <c r="L16" s="93">
        <v>90</v>
      </c>
      <c r="M16" s="45">
        <f t="shared" si="5"/>
        <v>90</v>
      </c>
      <c r="N16" s="137">
        <f t="shared" si="6"/>
        <v>155</v>
      </c>
      <c r="O16" s="46">
        <f t="shared" si="7"/>
        <v>214.34950000000001</v>
      </c>
      <c r="P16" s="57">
        <f>RANK(N16,N12:N16)</f>
        <v>2</v>
      </c>
    </row>
    <row r="17" spans="2:16">
      <c r="B17" s="4"/>
      <c r="C17" s="5"/>
      <c r="D17" s="6"/>
      <c r="E17" s="6"/>
      <c r="F17" s="7"/>
      <c r="G17" s="7"/>
      <c r="H17" s="7"/>
      <c r="I17" s="8"/>
      <c r="J17" s="7"/>
      <c r="K17" s="7"/>
      <c r="L17" s="11"/>
      <c r="M17" s="8"/>
      <c r="N17" s="8"/>
      <c r="O17" s="9"/>
    </row>
    <row r="18" spans="2:16" ht="13.8" thickBot="1">
      <c r="B18" s="10" t="s">
        <v>25</v>
      </c>
    </row>
    <row r="19" spans="2:16" ht="13.8" thickBot="1">
      <c r="B19" s="24" t="s">
        <v>1</v>
      </c>
      <c r="C19" s="25" t="s">
        <v>2</v>
      </c>
      <c r="D19" s="26" t="s">
        <v>14</v>
      </c>
      <c r="E19" s="27" t="s">
        <v>3</v>
      </c>
      <c r="F19" s="59" t="s">
        <v>4</v>
      </c>
      <c r="G19" s="60"/>
      <c r="H19" s="60"/>
      <c r="I19" s="61"/>
      <c r="J19" s="59" t="s">
        <v>5</v>
      </c>
      <c r="K19" s="60"/>
      <c r="L19" s="60"/>
      <c r="M19" s="61"/>
      <c r="N19" s="112" t="s">
        <v>6</v>
      </c>
      <c r="O19" s="114" t="s">
        <v>7</v>
      </c>
      <c r="P19" s="116" t="s">
        <v>16</v>
      </c>
    </row>
    <row r="20" spans="2:16" ht="13.8" thickBot="1">
      <c r="B20" s="31"/>
      <c r="C20" s="12"/>
      <c r="D20" s="13" t="s">
        <v>8</v>
      </c>
      <c r="E20" s="12"/>
      <c r="F20" s="14" t="s">
        <v>9</v>
      </c>
      <c r="G20" s="15" t="s">
        <v>10</v>
      </c>
      <c r="H20" s="16" t="s">
        <v>11</v>
      </c>
      <c r="I20" s="15" t="s">
        <v>12</v>
      </c>
      <c r="J20" s="16" t="s">
        <v>9</v>
      </c>
      <c r="K20" s="15" t="s">
        <v>10</v>
      </c>
      <c r="L20" s="16" t="s">
        <v>11</v>
      </c>
      <c r="M20" s="15" t="s">
        <v>12</v>
      </c>
      <c r="N20" s="113"/>
      <c r="O20" s="115"/>
      <c r="P20" s="117"/>
    </row>
    <row r="21" spans="2:16" ht="14.4">
      <c r="B21" s="47">
        <v>72.599999999999994</v>
      </c>
      <c r="C21" s="33" t="s">
        <v>33</v>
      </c>
      <c r="D21" s="48">
        <v>2000</v>
      </c>
      <c r="E21" s="34" t="s">
        <v>34</v>
      </c>
      <c r="F21" s="62">
        <v>-65</v>
      </c>
      <c r="G21" s="63">
        <v>-65</v>
      </c>
      <c r="H21" s="84">
        <v>65</v>
      </c>
      <c r="I21" s="35">
        <f t="shared" ref="I21:I22" si="12">IF(MAX(F21:H21)&lt;0,0,MAX(F21:H21))</f>
        <v>65</v>
      </c>
      <c r="J21" s="90">
        <v>85</v>
      </c>
      <c r="K21" s="91">
        <v>90</v>
      </c>
      <c r="L21" s="69">
        <v>-95</v>
      </c>
      <c r="M21" s="35">
        <f t="shared" ref="M21:M22" si="13">IF(MAX(J21:L21)&lt;0,0,MAX(J21:L21))</f>
        <v>90</v>
      </c>
      <c r="N21" s="135">
        <f t="shared" ref="N21:N22" si="14">SUM(I21,M21)</f>
        <v>155</v>
      </c>
      <c r="O21" s="36">
        <f>IF(ISNUMBER(B21), (IF(175.508&lt; B21,N21, TRUNC(10^(0.75194503*((LOG((B21/175.508)/LOG(10))*(LOG((B21/175.508)/LOG(10)))))),4)*N21)), 0)</f>
        <v>199.90350000000001</v>
      </c>
      <c r="P21" s="55">
        <f>RANK(N21,N21:N23)</f>
        <v>2</v>
      </c>
    </row>
    <row r="22" spans="2:16" ht="14.4">
      <c r="B22" s="49">
        <v>71</v>
      </c>
      <c r="C22" s="38" t="s">
        <v>37</v>
      </c>
      <c r="D22" s="50">
        <v>1995</v>
      </c>
      <c r="E22" s="39" t="s">
        <v>38</v>
      </c>
      <c r="F22" s="82">
        <v>90</v>
      </c>
      <c r="G22" s="83">
        <v>95</v>
      </c>
      <c r="H22" s="82">
        <v>100</v>
      </c>
      <c r="I22" s="40">
        <f t="shared" si="12"/>
        <v>100</v>
      </c>
      <c r="J22" s="88">
        <v>120</v>
      </c>
      <c r="K22" s="89">
        <v>125</v>
      </c>
      <c r="L22" s="64">
        <v>-131</v>
      </c>
      <c r="M22" s="40">
        <f t="shared" si="13"/>
        <v>125</v>
      </c>
      <c r="N22" s="136">
        <f t="shared" si="14"/>
        <v>225</v>
      </c>
      <c r="O22" s="41">
        <f t="shared" ref="O22" si="15">IF(ISNUMBER(B22), (IF(175.508&lt; B22,N22, TRUNC(10^(0.75194503*((LOG((B22/175.508)/LOG(10))*(LOG((B22/175.508)/LOG(10)))))),4)*N22)), 0)</f>
        <v>293.98500000000001</v>
      </c>
      <c r="P22" s="56">
        <f>RANK(N22,N21:N23)</f>
        <v>1</v>
      </c>
    </row>
    <row r="23" spans="2:16" ht="15" thickBot="1">
      <c r="B23" s="53">
        <v>71.400000000000006</v>
      </c>
      <c r="C23" s="43" t="s">
        <v>72</v>
      </c>
      <c r="D23" s="54">
        <v>1979</v>
      </c>
      <c r="E23" s="44" t="s">
        <v>15</v>
      </c>
      <c r="F23" s="66">
        <v>-60</v>
      </c>
      <c r="G23" s="87">
        <v>60</v>
      </c>
      <c r="H23" s="86">
        <v>65</v>
      </c>
      <c r="I23" s="45">
        <f t="shared" ref="I23" si="16">IF(MAX(F23:H23)&lt;0,0,MAX(F23:H23))</f>
        <v>65</v>
      </c>
      <c r="J23" s="93">
        <v>80</v>
      </c>
      <c r="K23" s="94">
        <v>85</v>
      </c>
      <c r="L23" s="66">
        <v>-95</v>
      </c>
      <c r="M23" s="45">
        <f t="shared" ref="M23" si="17">IF(MAX(J23:L23)&lt;0,0,MAX(J23:L23))</f>
        <v>85</v>
      </c>
      <c r="N23" s="137">
        <f t="shared" ref="N23" si="18">SUM(I23,M23)</f>
        <v>150</v>
      </c>
      <c r="O23" s="46">
        <f t="shared" ref="O23" si="19">IF(ISNUMBER(B23), (IF(175.508&lt; B23,N23, TRUNC(10^(0.75194503*((LOG((B23/175.508)/LOG(10))*(LOG((B23/175.508)/LOG(10)))))),4)*N23)), 0)</f>
        <v>195.345</v>
      </c>
      <c r="P23" s="57">
        <f>RANK(N23,N21:N23)</f>
        <v>3</v>
      </c>
    </row>
    <row r="25" spans="2:16" ht="13.8" thickBot="1">
      <c r="B25" s="10" t="s">
        <v>32</v>
      </c>
      <c r="C25" s="75"/>
    </row>
    <row r="26" spans="2:16" ht="13.8" thickBot="1">
      <c r="B26" s="24" t="s">
        <v>1</v>
      </c>
      <c r="C26" s="25" t="s">
        <v>2</v>
      </c>
      <c r="D26" s="26" t="s">
        <v>14</v>
      </c>
      <c r="E26" s="27" t="s">
        <v>3</v>
      </c>
      <c r="F26" s="59" t="s">
        <v>4</v>
      </c>
      <c r="G26" s="60"/>
      <c r="H26" s="60"/>
      <c r="I26" s="61"/>
      <c r="J26" s="59" t="s">
        <v>5</v>
      </c>
      <c r="K26" s="60"/>
      <c r="L26" s="60"/>
      <c r="M26" s="61"/>
      <c r="N26" s="112" t="s">
        <v>6</v>
      </c>
      <c r="O26" s="114" t="s">
        <v>7</v>
      </c>
      <c r="P26" s="116" t="s">
        <v>16</v>
      </c>
    </row>
    <row r="27" spans="2:16" ht="13.8" thickBot="1">
      <c r="B27" s="31"/>
      <c r="C27" s="12"/>
      <c r="D27" s="13" t="s">
        <v>8</v>
      </c>
      <c r="E27" s="12"/>
      <c r="F27" s="14" t="s">
        <v>9</v>
      </c>
      <c r="G27" s="15" t="s">
        <v>10</v>
      </c>
      <c r="H27" s="16" t="s">
        <v>11</v>
      </c>
      <c r="I27" s="15" t="s">
        <v>12</v>
      </c>
      <c r="J27" s="16" t="s">
        <v>9</v>
      </c>
      <c r="K27" s="15" t="s">
        <v>10</v>
      </c>
      <c r="L27" s="16" t="s">
        <v>11</v>
      </c>
      <c r="M27" s="15" t="s">
        <v>12</v>
      </c>
      <c r="N27" s="113"/>
      <c r="O27" s="115"/>
      <c r="P27" s="117"/>
    </row>
    <row r="28" spans="2:16" ht="14.4">
      <c r="B28" s="47">
        <v>81</v>
      </c>
      <c r="C28" s="33" t="s">
        <v>35</v>
      </c>
      <c r="D28" s="48">
        <v>1957</v>
      </c>
      <c r="E28" s="34" t="s">
        <v>15</v>
      </c>
      <c r="F28" s="90">
        <v>45</v>
      </c>
      <c r="G28" s="91">
        <v>48</v>
      </c>
      <c r="H28" s="62">
        <v>-50</v>
      </c>
      <c r="I28" s="35">
        <f t="shared" ref="I28:I29" si="20">IF(MAX(F28:H28)&lt;0,0,MAX(F28:H28))</f>
        <v>48</v>
      </c>
      <c r="J28" s="90">
        <v>65</v>
      </c>
      <c r="K28" s="92">
        <v>-71</v>
      </c>
      <c r="L28" s="69">
        <v>-71</v>
      </c>
      <c r="M28" s="35">
        <f t="shared" ref="M28:M29" si="21">IF(MAX(J28:L28)&lt;0,0,MAX(J28:L28))</f>
        <v>65</v>
      </c>
      <c r="N28" s="135">
        <f t="shared" ref="N28:N29" si="22">SUM(I28,M28)</f>
        <v>113</v>
      </c>
      <c r="O28" s="36">
        <f>IF(ISNUMBER(B28), (IF(175.508&lt; B28,N28, TRUNC(10^(0.75194503*((LOG((B28/175.508)/LOG(10))*(LOG((B28/175.508)/LOG(10)))))),4)*N28)), 0)</f>
        <v>137.36279999999999</v>
      </c>
      <c r="P28" s="55">
        <f>RANK(N28,N28:N34)</f>
        <v>7</v>
      </c>
    </row>
    <row r="29" spans="2:16" ht="14.4">
      <c r="B29" s="49">
        <v>80.900000000000006</v>
      </c>
      <c r="C29" s="38" t="s">
        <v>42</v>
      </c>
      <c r="D29" s="50">
        <v>1949</v>
      </c>
      <c r="E29" s="39" t="s">
        <v>43</v>
      </c>
      <c r="F29" s="88">
        <v>49</v>
      </c>
      <c r="G29" s="89">
        <v>52</v>
      </c>
      <c r="H29" s="88">
        <v>53</v>
      </c>
      <c r="I29" s="40">
        <f t="shared" si="20"/>
        <v>53</v>
      </c>
      <c r="J29" s="88">
        <v>62</v>
      </c>
      <c r="K29" s="70">
        <v>-65</v>
      </c>
      <c r="L29" s="88">
        <v>65</v>
      </c>
      <c r="M29" s="40">
        <f t="shared" si="21"/>
        <v>65</v>
      </c>
      <c r="N29" s="136">
        <f t="shared" si="22"/>
        <v>118</v>
      </c>
      <c r="O29" s="41">
        <f t="shared" ref="O29" si="23">IF(ISNUMBER(B29), (IF(175.508&lt; B29,N29, TRUNC(10^(0.75194503*((LOG((B29/175.508)/LOG(10))*(LOG((B29/175.508)/LOG(10)))))),4)*N29)), 0)</f>
        <v>143.52339999999998</v>
      </c>
      <c r="P29" s="56">
        <f>RANK(N29,N28:N34)</f>
        <v>6</v>
      </c>
    </row>
    <row r="30" spans="2:16" ht="14.4">
      <c r="B30" s="49">
        <v>76.3</v>
      </c>
      <c r="C30" s="38" t="s">
        <v>90</v>
      </c>
      <c r="D30" s="50">
        <v>1993</v>
      </c>
      <c r="E30" s="39" t="s">
        <v>40</v>
      </c>
      <c r="F30" s="88">
        <v>73</v>
      </c>
      <c r="G30" s="89">
        <v>77</v>
      </c>
      <c r="H30" s="64">
        <v>-81</v>
      </c>
      <c r="I30" s="40">
        <f t="shared" ref="I30:I34" si="24">IF(MAX(F30:H30)&lt;0,0,MAX(F30:H30))</f>
        <v>77</v>
      </c>
      <c r="J30" s="88">
        <v>103</v>
      </c>
      <c r="K30" s="89">
        <v>107</v>
      </c>
      <c r="L30" s="64">
        <v>-111</v>
      </c>
      <c r="M30" s="40">
        <f t="shared" ref="M30:M34" si="25">IF(MAX(J30:L30)&lt;0,0,MAX(J30:L30))</f>
        <v>107</v>
      </c>
      <c r="N30" s="136">
        <f t="shared" ref="N30:N34" si="26">SUM(I30,M30)</f>
        <v>184</v>
      </c>
      <c r="O30" s="41">
        <f t="shared" ref="O30:O34" si="27">IF(ISNUMBER(B30), (IF(175.508&lt; B30,N30, TRUNC(10^(0.75194503*((LOG((B30/175.508)/LOG(10))*(LOG((B30/175.508)/LOG(10)))))),4)*N30)), 0)</f>
        <v>230.7912</v>
      </c>
      <c r="P30" s="56">
        <f>RANK(N30,N28:N34)</f>
        <v>3</v>
      </c>
    </row>
    <row r="31" spans="2:16" ht="14.4">
      <c r="B31" s="49">
        <v>77.599999999999994</v>
      </c>
      <c r="C31" s="38" t="s">
        <v>54</v>
      </c>
      <c r="D31" s="50">
        <v>2002</v>
      </c>
      <c r="E31" s="39" t="s">
        <v>55</v>
      </c>
      <c r="F31" s="88">
        <v>65</v>
      </c>
      <c r="G31" s="65">
        <v>-70</v>
      </c>
      <c r="H31" s="88">
        <v>70</v>
      </c>
      <c r="I31" s="40">
        <f t="shared" si="24"/>
        <v>70</v>
      </c>
      <c r="J31" s="88">
        <v>70</v>
      </c>
      <c r="K31" s="89">
        <v>75</v>
      </c>
      <c r="L31" s="88">
        <v>80</v>
      </c>
      <c r="M31" s="40">
        <f t="shared" si="25"/>
        <v>80</v>
      </c>
      <c r="N31" s="136">
        <f t="shared" si="26"/>
        <v>150</v>
      </c>
      <c r="O31" s="41">
        <f t="shared" si="27"/>
        <v>186.43499999999997</v>
      </c>
      <c r="P31" s="56">
        <f>RANK(N31,N28:N34)</f>
        <v>5</v>
      </c>
    </row>
    <row r="32" spans="2:16" ht="14.4">
      <c r="B32" s="49">
        <v>76.900000000000006</v>
      </c>
      <c r="C32" s="38" t="s">
        <v>64</v>
      </c>
      <c r="D32" s="50">
        <v>1994</v>
      </c>
      <c r="E32" s="39" t="s">
        <v>71</v>
      </c>
      <c r="F32" s="64">
        <v>-110</v>
      </c>
      <c r="G32" s="89">
        <v>110</v>
      </c>
      <c r="H32" s="88">
        <v>118</v>
      </c>
      <c r="I32" s="40">
        <f t="shared" si="24"/>
        <v>118</v>
      </c>
      <c r="J32" s="88">
        <v>145</v>
      </c>
      <c r="K32" s="70">
        <v>-154</v>
      </c>
      <c r="L32" s="96" t="s">
        <v>91</v>
      </c>
      <c r="M32" s="40">
        <f t="shared" si="25"/>
        <v>145</v>
      </c>
      <c r="N32" s="136">
        <f t="shared" si="26"/>
        <v>263</v>
      </c>
      <c r="O32" s="41">
        <f t="shared" si="27"/>
        <v>328.48700000000002</v>
      </c>
      <c r="P32" s="56">
        <f>RANK(N32,N28:N34)</f>
        <v>2</v>
      </c>
    </row>
    <row r="33" spans="2:16" ht="14.4">
      <c r="B33" s="49">
        <v>75.599999999999994</v>
      </c>
      <c r="C33" s="38" t="s">
        <v>66</v>
      </c>
      <c r="D33" s="50">
        <v>1997</v>
      </c>
      <c r="E33" s="39" t="s">
        <v>71</v>
      </c>
      <c r="F33" s="88">
        <v>120</v>
      </c>
      <c r="G33" s="89">
        <v>125</v>
      </c>
      <c r="H33" s="64">
        <v>-132</v>
      </c>
      <c r="I33" s="40">
        <f t="shared" si="24"/>
        <v>125</v>
      </c>
      <c r="J33" s="88">
        <v>145</v>
      </c>
      <c r="K33" s="89">
        <v>150</v>
      </c>
      <c r="L33" s="96" t="s">
        <v>91</v>
      </c>
      <c r="M33" s="40">
        <f t="shared" si="25"/>
        <v>150</v>
      </c>
      <c r="N33" s="136">
        <f t="shared" si="26"/>
        <v>275</v>
      </c>
      <c r="O33" s="41">
        <f t="shared" si="27"/>
        <v>346.66499999999996</v>
      </c>
      <c r="P33" s="56">
        <f>RANK(N33,N28:N34)</f>
        <v>1</v>
      </c>
    </row>
    <row r="34" spans="2:16" ht="15" thickBot="1">
      <c r="B34" s="53">
        <v>77.8</v>
      </c>
      <c r="C34" s="43" t="s">
        <v>82</v>
      </c>
      <c r="D34" s="54">
        <v>2002</v>
      </c>
      <c r="E34" s="44" t="s">
        <v>15</v>
      </c>
      <c r="F34" s="93">
        <v>70</v>
      </c>
      <c r="G34" s="94">
        <v>75</v>
      </c>
      <c r="H34" s="93">
        <v>80</v>
      </c>
      <c r="I34" s="45">
        <f t="shared" si="24"/>
        <v>80</v>
      </c>
      <c r="J34" s="93">
        <v>90</v>
      </c>
      <c r="K34" s="94">
        <v>95</v>
      </c>
      <c r="L34" s="66">
        <v>-100</v>
      </c>
      <c r="M34" s="45">
        <f t="shared" si="25"/>
        <v>95</v>
      </c>
      <c r="N34" s="137">
        <f t="shared" si="26"/>
        <v>175</v>
      </c>
      <c r="O34" s="46">
        <f t="shared" si="27"/>
        <v>217.21</v>
      </c>
      <c r="P34" s="57">
        <f>RANK(N34,N28:N34)</f>
        <v>4</v>
      </c>
    </row>
    <row r="36" spans="2:16">
      <c r="B36" s="2" t="s">
        <v>18</v>
      </c>
      <c r="D36" t="s">
        <v>96</v>
      </c>
    </row>
    <row r="37" spans="2:16">
      <c r="B37" s="2" t="s">
        <v>19</v>
      </c>
      <c r="D37" t="s">
        <v>110</v>
      </c>
    </row>
    <row r="38" spans="2:16">
      <c r="B38" s="2" t="s">
        <v>20</v>
      </c>
      <c r="D38" t="s">
        <v>89</v>
      </c>
    </row>
  </sheetData>
  <mergeCells count="12">
    <mergeCell ref="N26:N27"/>
    <mergeCell ref="O26:O27"/>
    <mergeCell ref="P26:P27"/>
    <mergeCell ref="N19:N20"/>
    <mergeCell ref="O19:O20"/>
    <mergeCell ref="P19:P20"/>
    <mergeCell ref="N10:N11"/>
    <mergeCell ref="O10:O11"/>
    <mergeCell ref="N3:N4"/>
    <mergeCell ref="O3:O4"/>
    <mergeCell ref="P3:P4"/>
    <mergeCell ref="P10:P11"/>
  </mergeCells>
  <conditionalFormatting sqref="F21:H23 J21:L23 F12:H17 C25 F28:H34 F5:H8 J5:L8 F1:H1 J1:L1 J12:L17 J28:L34">
    <cfRule type="cellIs" dxfId="12" priority="17" stopIfTrue="1" operator="lessThan">
      <formula>0</formula>
    </cfRule>
    <cfRule type="cellIs" dxfId="11" priority="18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32"/>
  <sheetViews>
    <sheetView zoomScale="90" zoomScaleNormal="90" workbookViewId="0">
      <selection activeCell="O22" sqref="O22:O27"/>
    </sheetView>
  </sheetViews>
  <sheetFormatPr defaultRowHeight="13.2"/>
  <cols>
    <col min="3" max="3" width="19.88671875" customWidth="1"/>
    <col min="4" max="4" width="9.109375" customWidth="1"/>
    <col min="5" max="5" width="19.5546875" customWidth="1"/>
  </cols>
  <sheetData>
    <row r="3" spans="2:16" ht="13.8" thickBot="1">
      <c r="B3" s="10" t="s">
        <v>26</v>
      </c>
      <c r="C3" s="75"/>
    </row>
    <row r="4" spans="2:16" ht="13.8" thickBot="1">
      <c r="B4" s="24" t="s">
        <v>1</v>
      </c>
      <c r="C4" s="25" t="s">
        <v>2</v>
      </c>
      <c r="D4" s="26" t="s">
        <v>14</v>
      </c>
      <c r="E4" s="27" t="s">
        <v>3</v>
      </c>
      <c r="F4" s="59" t="s">
        <v>4</v>
      </c>
      <c r="G4" s="60"/>
      <c r="H4" s="60"/>
      <c r="I4" s="61"/>
      <c r="J4" s="59" t="s">
        <v>5</v>
      </c>
      <c r="K4" s="60"/>
      <c r="L4" s="60"/>
      <c r="M4" s="61"/>
      <c r="N4" s="112" t="s">
        <v>6</v>
      </c>
      <c r="O4" s="114" t="s">
        <v>7</v>
      </c>
      <c r="P4" s="116" t="s">
        <v>16</v>
      </c>
    </row>
    <row r="5" spans="2:16" ht="13.8" thickBot="1">
      <c r="B5" s="31"/>
      <c r="C5" s="12"/>
      <c r="D5" s="13" t="s">
        <v>8</v>
      </c>
      <c r="E5" s="12"/>
      <c r="F5" s="14" t="s">
        <v>9</v>
      </c>
      <c r="G5" s="15" t="s">
        <v>10</v>
      </c>
      <c r="H5" s="16" t="s">
        <v>11</v>
      </c>
      <c r="I5" s="15" t="s">
        <v>12</v>
      </c>
      <c r="J5" s="16" t="s">
        <v>9</v>
      </c>
      <c r="K5" s="15" t="s">
        <v>10</v>
      </c>
      <c r="L5" s="16" t="s">
        <v>11</v>
      </c>
      <c r="M5" s="15" t="s">
        <v>12</v>
      </c>
      <c r="N5" s="113"/>
      <c r="O5" s="115"/>
      <c r="P5" s="117"/>
    </row>
    <row r="6" spans="2:16" ht="14.4">
      <c r="B6" s="47">
        <v>86.2</v>
      </c>
      <c r="C6" s="33" t="s">
        <v>94</v>
      </c>
      <c r="D6" s="48">
        <v>1996</v>
      </c>
      <c r="E6" s="34" t="s">
        <v>40</v>
      </c>
      <c r="F6" s="90">
        <v>64</v>
      </c>
      <c r="G6" s="63">
        <v>-69</v>
      </c>
      <c r="H6" s="90">
        <v>71</v>
      </c>
      <c r="I6" s="35">
        <f t="shared" ref="I6:I8" si="0">IF(MAX(F6:H6)&lt;0,0,MAX(F6:H6))</f>
        <v>71</v>
      </c>
      <c r="J6" s="90">
        <v>84</v>
      </c>
      <c r="K6" s="91">
        <v>88</v>
      </c>
      <c r="L6" s="90">
        <v>91</v>
      </c>
      <c r="M6" s="35">
        <f t="shared" ref="M6:M8" si="1">IF(MAX(J6:L6)&lt;0,0,MAX(J6:L6))</f>
        <v>91</v>
      </c>
      <c r="N6" s="135">
        <f t="shared" ref="N6:N8" si="2">SUM(I6,M6)</f>
        <v>162</v>
      </c>
      <c r="O6" s="36">
        <f>IF(ISNUMBER(B6), (IF(175.508&lt; B6,N6, TRUNC(10^(0.75194503*((LOG((B6/175.508)/LOG(10))*(LOG((B6/175.508)/LOG(10)))))),4)*N6)), 0)</f>
        <v>191.07900000000001</v>
      </c>
      <c r="P6" s="55">
        <f>RANK(N6,N6:N17)</f>
        <v>7</v>
      </c>
    </row>
    <row r="7" spans="2:16" ht="14.4">
      <c r="B7" s="49">
        <v>88</v>
      </c>
      <c r="C7" s="38" t="s">
        <v>45</v>
      </c>
      <c r="D7" s="50">
        <v>1994</v>
      </c>
      <c r="E7" s="39" t="s">
        <v>40</v>
      </c>
      <c r="F7" s="88">
        <v>100</v>
      </c>
      <c r="G7" s="89">
        <v>105</v>
      </c>
      <c r="H7" s="88">
        <v>110</v>
      </c>
      <c r="I7" s="40">
        <f t="shared" si="0"/>
        <v>110</v>
      </c>
      <c r="J7" s="88">
        <v>125</v>
      </c>
      <c r="K7" s="70">
        <v>-130</v>
      </c>
      <c r="L7" s="88">
        <v>130</v>
      </c>
      <c r="M7" s="40">
        <f t="shared" si="1"/>
        <v>130</v>
      </c>
      <c r="N7" s="136">
        <f t="shared" si="2"/>
        <v>240</v>
      </c>
      <c r="O7" s="41">
        <f t="shared" ref="O7:O8" si="3">IF(ISNUMBER(B7), (IF(175.508&lt; B7,N7, TRUNC(10^(0.75194503*((LOG((B7/175.508)/LOG(10))*(LOG((B7/175.508)/LOG(10)))))),4)*N7)), 0)</f>
        <v>280.392</v>
      </c>
      <c r="P7" s="56">
        <f>RANK(N7,N6:N17)</f>
        <v>3</v>
      </c>
    </row>
    <row r="8" spans="2:16" ht="14.4">
      <c r="B8" s="49">
        <v>82.7</v>
      </c>
      <c r="C8" s="38" t="s">
        <v>46</v>
      </c>
      <c r="D8" s="50">
        <v>1996</v>
      </c>
      <c r="E8" s="39" t="s">
        <v>40</v>
      </c>
      <c r="F8" s="88">
        <v>55</v>
      </c>
      <c r="G8" s="89">
        <v>60</v>
      </c>
      <c r="H8" s="88">
        <v>65</v>
      </c>
      <c r="I8" s="40">
        <f t="shared" si="0"/>
        <v>65</v>
      </c>
      <c r="J8" s="88">
        <v>81</v>
      </c>
      <c r="K8" s="89">
        <v>85</v>
      </c>
      <c r="L8" s="88">
        <v>87</v>
      </c>
      <c r="M8" s="40">
        <f t="shared" si="1"/>
        <v>87</v>
      </c>
      <c r="N8" s="136">
        <f t="shared" si="2"/>
        <v>152</v>
      </c>
      <c r="O8" s="41">
        <f t="shared" si="3"/>
        <v>182.87120000000002</v>
      </c>
      <c r="P8" s="56">
        <f>RANK(N8,N6:N17)</f>
        <v>8</v>
      </c>
    </row>
    <row r="9" spans="2:16" ht="14.4">
      <c r="B9" s="49">
        <v>88.7</v>
      </c>
      <c r="C9" s="38" t="s">
        <v>47</v>
      </c>
      <c r="D9" s="50">
        <v>1987</v>
      </c>
      <c r="E9" s="39" t="s">
        <v>40</v>
      </c>
      <c r="F9" s="64">
        <v>-119</v>
      </c>
      <c r="G9" s="89">
        <v>119</v>
      </c>
      <c r="H9" s="88">
        <v>124</v>
      </c>
      <c r="I9" s="40">
        <f t="shared" ref="I9:I17" si="4">IF(MAX(F9:H9)&lt;0,0,MAX(F9:H9))</f>
        <v>124</v>
      </c>
      <c r="J9" s="88">
        <v>148</v>
      </c>
      <c r="K9" s="70">
        <v>-155</v>
      </c>
      <c r="L9" s="64">
        <v>-156</v>
      </c>
      <c r="M9" s="40">
        <f t="shared" ref="M9:M17" si="5">IF(MAX(J9:L9)&lt;0,0,MAX(J9:L9))</f>
        <v>148</v>
      </c>
      <c r="N9" s="136">
        <f t="shared" ref="N9:N17" si="6">SUM(I9,M9)</f>
        <v>272</v>
      </c>
      <c r="O9" s="41">
        <f t="shared" ref="O9:O17" si="7">IF(ISNUMBER(B9), (IF(175.508&lt; B9,N9, TRUNC(10^(0.75194503*((LOG((B9/175.508)/LOG(10))*(LOG((B9/175.508)/LOG(10)))))),4)*N9)), 0)</f>
        <v>316.66239999999999</v>
      </c>
      <c r="P9" s="56">
        <f>RANK(N9,N6:N17)</f>
        <v>1</v>
      </c>
    </row>
    <row r="10" spans="2:16" ht="14.4">
      <c r="B10" s="49">
        <v>85</v>
      </c>
      <c r="C10" s="38" t="s">
        <v>95</v>
      </c>
      <c r="D10" s="50">
        <v>1960</v>
      </c>
      <c r="E10" s="39" t="s">
        <v>52</v>
      </c>
      <c r="F10" s="88">
        <v>58</v>
      </c>
      <c r="G10" s="89">
        <v>62</v>
      </c>
      <c r="H10" s="88">
        <v>65</v>
      </c>
      <c r="I10" s="40">
        <f t="shared" si="4"/>
        <v>65</v>
      </c>
      <c r="J10" s="88">
        <v>78</v>
      </c>
      <c r="K10">
        <v>-82</v>
      </c>
      <c r="L10" s="64">
        <v>-82</v>
      </c>
      <c r="M10" s="40">
        <f t="shared" si="5"/>
        <v>78</v>
      </c>
      <c r="N10" s="136">
        <f t="shared" si="6"/>
        <v>143</v>
      </c>
      <c r="O10" s="41">
        <f t="shared" si="7"/>
        <v>169.7696</v>
      </c>
      <c r="P10" s="56">
        <f>RANK(N10,N6:N17)</f>
        <v>9</v>
      </c>
    </row>
    <row r="11" spans="2:16" ht="14.4">
      <c r="B11" s="49">
        <v>84</v>
      </c>
      <c r="C11" s="38" t="s">
        <v>92</v>
      </c>
      <c r="D11" s="50">
        <v>2001</v>
      </c>
      <c r="E11" s="39" t="s">
        <v>15</v>
      </c>
      <c r="F11" s="88">
        <v>75</v>
      </c>
      <c r="G11" s="89">
        <v>80</v>
      </c>
      <c r="H11" s="64">
        <v>-85</v>
      </c>
      <c r="I11" s="40">
        <f t="shared" ref="I11:I12" si="8">IF(MAX(F11:H11)&lt;0,0,MAX(F11:H11))</f>
        <v>80</v>
      </c>
      <c r="J11" s="88">
        <v>95</v>
      </c>
      <c r="K11" s="89">
        <v>100</v>
      </c>
      <c r="L11" s="64">
        <v>-103</v>
      </c>
      <c r="M11" s="40">
        <f t="shared" ref="M11:M12" si="9">IF(MAX(J11:L11)&lt;0,0,MAX(J11:L11))</f>
        <v>100</v>
      </c>
      <c r="N11" s="136">
        <f t="shared" ref="N11:N12" si="10">SUM(I11,M11)</f>
        <v>180</v>
      </c>
      <c r="O11" s="41">
        <f t="shared" ref="O11:O12" si="11">IF(ISNUMBER(B11), (IF(175.508&lt; B11,N11, TRUNC(10^(0.75194503*((LOG((B11/175.508)/LOG(10))*(LOG((B11/175.508)/LOG(10)))))),4)*N11)), 0)</f>
        <v>214.92</v>
      </c>
      <c r="P11" s="56">
        <f>RANK(N11,N6:N17)</f>
        <v>6</v>
      </c>
    </row>
    <row r="12" spans="2:16" ht="14.4">
      <c r="B12" s="49">
        <v>87.2</v>
      </c>
      <c r="C12" s="38" t="s">
        <v>93</v>
      </c>
      <c r="D12" s="50">
        <v>1996</v>
      </c>
      <c r="E12" s="39" t="s">
        <v>15</v>
      </c>
      <c r="F12" s="88">
        <v>45</v>
      </c>
      <c r="G12" s="89">
        <v>50</v>
      </c>
      <c r="H12" s="88">
        <v>55</v>
      </c>
      <c r="I12" s="40">
        <f t="shared" si="8"/>
        <v>55</v>
      </c>
      <c r="J12" s="88">
        <v>70</v>
      </c>
      <c r="K12" s="89">
        <v>75</v>
      </c>
      <c r="L12" s="81">
        <v>80</v>
      </c>
      <c r="M12" s="40">
        <f t="shared" si="9"/>
        <v>80</v>
      </c>
      <c r="N12" s="136">
        <f t="shared" si="10"/>
        <v>135</v>
      </c>
      <c r="O12" s="41">
        <f t="shared" si="11"/>
        <v>158.38200000000001</v>
      </c>
      <c r="P12" s="56">
        <f>RANK(N12,N6:N17)</f>
        <v>11</v>
      </c>
    </row>
    <row r="13" spans="2:16" ht="14.4">
      <c r="B13" s="49">
        <v>84.1</v>
      </c>
      <c r="C13" s="38" t="s">
        <v>65</v>
      </c>
      <c r="D13" s="50">
        <v>1990</v>
      </c>
      <c r="E13" s="39" t="s">
        <v>87</v>
      </c>
      <c r="F13" s="88">
        <v>100</v>
      </c>
      <c r="G13" s="89">
        <v>106</v>
      </c>
      <c r="H13" s="88">
        <v>111</v>
      </c>
      <c r="I13" s="40">
        <f t="shared" si="4"/>
        <v>111</v>
      </c>
      <c r="J13" s="88">
        <v>135</v>
      </c>
      <c r="K13" s="89">
        <v>141</v>
      </c>
      <c r="L13" s="64">
        <v>-147</v>
      </c>
      <c r="M13" s="40">
        <f t="shared" si="5"/>
        <v>141</v>
      </c>
      <c r="N13" s="136">
        <f t="shared" si="6"/>
        <v>252</v>
      </c>
      <c r="O13" s="41">
        <f t="shared" si="7"/>
        <v>300.71160000000003</v>
      </c>
      <c r="P13" s="56">
        <f>RANK(N13,N6:N17)</f>
        <v>2</v>
      </c>
    </row>
    <row r="14" spans="2:16" ht="14.4">
      <c r="B14" s="49">
        <v>84.9</v>
      </c>
      <c r="C14" s="38" t="s">
        <v>68</v>
      </c>
      <c r="D14" s="50">
        <v>1953</v>
      </c>
      <c r="E14" s="39" t="s">
        <v>69</v>
      </c>
      <c r="F14" s="88">
        <v>50</v>
      </c>
      <c r="G14" s="89">
        <v>55</v>
      </c>
      <c r="H14" s="88">
        <v>58</v>
      </c>
      <c r="I14" s="40">
        <f t="shared" si="4"/>
        <v>58</v>
      </c>
      <c r="J14" s="88">
        <v>65</v>
      </c>
      <c r="K14" s="89">
        <v>70</v>
      </c>
      <c r="L14" s="88">
        <v>75</v>
      </c>
      <c r="M14" s="40">
        <f t="shared" si="5"/>
        <v>75</v>
      </c>
      <c r="N14" s="136">
        <f t="shared" si="6"/>
        <v>133</v>
      </c>
      <c r="O14" s="41">
        <f t="shared" si="7"/>
        <v>157.9907</v>
      </c>
      <c r="P14" s="56">
        <f>RANK(N14,N6:N17)</f>
        <v>12</v>
      </c>
    </row>
    <row r="15" spans="2:16" ht="14.4">
      <c r="B15" s="49">
        <v>81.900000000000006</v>
      </c>
      <c r="C15" s="38" t="s">
        <v>70</v>
      </c>
      <c r="D15" s="50">
        <v>1966</v>
      </c>
      <c r="E15" s="39" t="s">
        <v>69</v>
      </c>
      <c r="F15" s="88">
        <v>57</v>
      </c>
      <c r="G15" s="89">
        <v>60</v>
      </c>
      <c r="H15" s="88">
        <v>62</v>
      </c>
      <c r="I15" s="40">
        <f t="shared" si="4"/>
        <v>62</v>
      </c>
      <c r="J15" s="88">
        <v>75</v>
      </c>
      <c r="K15" s="89">
        <v>80</v>
      </c>
      <c r="L15" s="64">
        <v>-83</v>
      </c>
      <c r="M15" s="40">
        <f t="shared" si="5"/>
        <v>80</v>
      </c>
      <c r="N15" s="136">
        <f t="shared" si="6"/>
        <v>142</v>
      </c>
      <c r="O15" s="41">
        <f t="shared" si="7"/>
        <v>171.64960000000002</v>
      </c>
      <c r="P15" s="56">
        <f>RANK(N15,N6:N17)</f>
        <v>10</v>
      </c>
    </row>
    <row r="16" spans="2:16" ht="14.4">
      <c r="B16" s="49">
        <v>86</v>
      </c>
      <c r="C16" s="38" t="s">
        <v>73</v>
      </c>
      <c r="D16" s="50">
        <v>1994</v>
      </c>
      <c r="E16" s="39" t="s">
        <v>38</v>
      </c>
      <c r="F16" s="88">
        <v>90</v>
      </c>
      <c r="G16" s="65">
        <v>-100</v>
      </c>
      <c r="H16" s="88">
        <v>105</v>
      </c>
      <c r="I16" s="40">
        <f t="shared" si="4"/>
        <v>105</v>
      </c>
      <c r="J16" s="88">
        <v>125</v>
      </c>
      <c r="K16" s="89">
        <v>132</v>
      </c>
      <c r="L16" s="88">
        <v>133</v>
      </c>
      <c r="M16" s="40">
        <f t="shared" si="5"/>
        <v>133</v>
      </c>
      <c r="N16" s="136">
        <f t="shared" si="6"/>
        <v>238</v>
      </c>
      <c r="O16" s="41">
        <f t="shared" si="7"/>
        <v>281.00659999999999</v>
      </c>
      <c r="P16" s="56">
        <f>RANK(N16,N6:N17)</f>
        <v>4</v>
      </c>
    </row>
    <row r="17" spans="2:16" ht="15" thickBot="1">
      <c r="B17" s="53">
        <v>88.9</v>
      </c>
      <c r="C17" s="43" t="s">
        <v>74</v>
      </c>
      <c r="D17" s="54">
        <v>1983</v>
      </c>
      <c r="E17" s="44" t="s">
        <v>69</v>
      </c>
      <c r="F17" s="93">
        <v>80</v>
      </c>
      <c r="G17" s="94">
        <v>95</v>
      </c>
      <c r="H17" s="93">
        <v>105</v>
      </c>
      <c r="I17" s="45">
        <f t="shared" si="4"/>
        <v>105</v>
      </c>
      <c r="J17" s="93">
        <v>115</v>
      </c>
      <c r="K17" s="94">
        <v>125</v>
      </c>
      <c r="L17" s="66" t="s">
        <v>91</v>
      </c>
      <c r="M17" s="45">
        <f t="shared" si="5"/>
        <v>125</v>
      </c>
      <c r="N17" s="137">
        <f t="shared" si="6"/>
        <v>230</v>
      </c>
      <c r="O17" s="46">
        <f t="shared" si="7"/>
        <v>267.49</v>
      </c>
      <c r="P17" s="57">
        <f>RANK(N17,N6:N17)</f>
        <v>5</v>
      </c>
    </row>
    <row r="18" spans="2:16">
      <c r="B18" s="4"/>
      <c r="C18" s="5"/>
      <c r="D18" s="6"/>
      <c r="E18" s="6"/>
      <c r="F18" s="7"/>
      <c r="G18" s="7"/>
      <c r="H18" s="7"/>
      <c r="I18" s="8"/>
      <c r="J18" s="7"/>
      <c r="K18" s="7"/>
      <c r="L18" s="7"/>
      <c r="M18" s="8"/>
      <c r="N18" s="8"/>
      <c r="O18" s="9"/>
      <c r="P18" s="58"/>
    </row>
    <row r="19" spans="2:16" ht="13.8" thickBot="1">
      <c r="B19" s="10" t="s">
        <v>27</v>
      </c>
    </row>
    <row r="20" spans="2:16" ht="13.8" thickBot="1">
      <c r="B20" s="24" t="s">
        <v>1</v>
      </c>
      <c r="C20" s="25" t="s">
        <v>2</v>
      </c>
      <c r="D20" s="26" t="s">
        <v>14</v>
      </c>
      <c r="E20" s="27" t="s">
        <v>3</v>
      </c>
      <c r="F20" s="59" t="s">
        <v>4</v>
      </c>
      <c r="G20" s="60"/>
      <c r="H20" s="60"/>
      <c r="I20" s="61"/>
      <c r="J20" s="59" t="s">
        <v>5</v>
      </c>
      <c r="K20" s="60"/>
      <c r="L20" s="60"/>
      <c r="M20" s="61"/>
      <c r="N20" s="112" t="s">
        <v>6</v>
      </c>
      <c r="O20" s="114" t="s">
        <v>7</v>
      </c>
      <c r="P20" s="116" t="s">
        <v>16</v>
      </c>
    </row>
    <row r="21" spans="2:16" ht="13.8" thickBot="1">
      <c r="B21" s="31"/>
      <c r="C21" s="12"/>
      <c r="D21" s="13" t="s">
        <v>8</v>
      </c>
      <c r="E21" s="12"/>
      <c r="F21" s="14" t="s">
        <v>9</v>
      </c>
      <c r="G21" s="15" t="s">
        <v>10</v>
      </c>
      <c r="H21" s="16" t="s">
        <v>11</v>
      </c>
      <c r="I21" s="15" t="s">
        <v>12</v>
      </c>
      <c r="J21" s="16" t="s">
        <v>9</v>
      </c>
      <c r="K21" s="15" t="s">
        <v>10</v>
      </c>
      <c r="L21" s="16" t="s">
        <v>11</v>
      </c>
      <c r="M21" s="15" t="s">
        <v>12</v>
      </c>
      <c r="N21" s="113"/>
      <c r="O21" s="115"/>
      <c r="P21" s="117"/>
    </row>
    <row r="22" spans="2:16" ht="14.4">
      <c r="B22" s="47">
        <v>93.7</v>
      </c>
      <c r="C22" s="33" t="s">
        <v>44</v>
      </c>
      <c r="D22" s="48">
        <v>1988</v>
      </c>
      <c r="E22" s="34" t="s">
        <v>40</v>
      </c>
      <c r="F22" s="90">
        <v>120</v>
      </c>
      <c r="G22" s="91">
        <v>126</v>
      </c>
      <c r="H22" s="90">
        <v>130</v>
      </c>
      <c r="I22" s="35">
        <f t="shared" ref="I22:I24" si="12">IF(MAX(F22:H22)&lt;0,0,MAX(F22:H22))</f>
        <v>130</v>
      </c>
      <c r="J22" s="90">
        <v>150</v>
      </c>
      <c r="K22" s="68">
        <v>-156</v>
      </c>
      <c r="L22" s="90">
        <v>156</v>
      </c>
      <c r="M22" s="35">
        <f t="shared" ref="M22:M24" si="13">IF(MAX(J22:L22)&lt;0,0,MAX(J22:L22))</f>
        <v>156</v>
      </c>
      <c r="N22" s="135">
        <f t="shared" ref="N22:N24" si="14">SUM(I22,M22)</f>
        <v>286</v>
      </c>
      <c r="O22" s="36">
        <f>IF(ISNUMBER(B22), (IF(175.508&lt; B22,N22, TRUNC(10^(0.75194503*((LOG((B22/175.508)/LOG(10))*(LOG((B22/175.508)/LOG(10)))))),4)*N22)), 0)</f>
        <v>325.23919999999998</v>
      </c>
      <c r="P22" s="55">
        <f>RANK(N22,N22:N27)</f>
        <v>1</v>
      </c>
    </row>
    <row r="23" spans="2:16" ht="14.4">
      <c r="B23" s="49">
        <v>90.4</v>
      </c>
      <c r="C23" s="38" t="s">
        <v>48</v>
      </c>
      <c r="D23" s="50">
        <v>1983</v>
      </c>
      <c r="E23" s="39" t="s">
        <v>15</v>
      </c>
      <c r="F23" s="88">
        <v>90</v>
      </c>
      <c r="G23" s="89">
        <v>95</v>
      </c>
      <c r="H23" s="64">
        <v>-99</v>
      </c>
      <c r="I23" s="40">
        <f t="shared" si="12"/>
        <v>95</v>
      </c>
      <c r="J23" s="88">
        <v>120</v>
      </c>
      <c r="K23" s="89">
        <v>125</v>
      </c>
      <c r="L23" s="88">
        <v>128</v>
      </c>
      <c r="M23" s="40">
        <f t="shared" si="13"/>
        <v>128</v>
      </c>
      <c r="N23" s="136">
        <f t="shared" si="14"/>
        <v>223</v>
      </c>
      <c r="O23" s="41">
        <f t="shared" ref="O23:O24" si="15">IF(ISNUMBER(B23), (IF(175.508&lt; B23,N23, TRUNC(10^(0.75194503*((LOG((B23/175.508)/LOG(10))*(LOG((B23/175.508)/LOG(10)))))),4)*N23)), 0)</f>
        <v>257.45350000000002</v>
      </c>
      <c r="P23" s="56">
        <f>RANK(N23,N22:N27)</f>
        <v>4</v>
      </c>
    </row>
    <row r="24" spans="2:16" ht="14.4">
      <c r="B24" s="49">
        <v>91.4</v>
      </c>
      <c r="C24" s="38" t="s">
        <v>49</v>
      </c>
      <c r="D24" s="50">
        <v>1984</v>
      </c>
      <c r="E24" s="39" t="s">
        <v>15</v>
      </c>
      <c r="F24" s="64">
        <v>-70</v>
      </c>
      <c r="G24" s="89">
        <v>70</v>
      </c>
      <c r="H24" s="64">
        <v>-81</v>
      </c>
      <c r="I24" s="40">
        <f t="shared" si="12"/>
        <v>70</v>
      </c>
      <c r="J24" s="88">
        <v>70</v>
      </c>
      <c r="K24" s="89">
        <v>75</v>
      </c>
      <c r="L24" s="88">
        <v>80</v>
      </c>
      <c r="M24" s="40">
        <f t="shared" si="13"/>
        <v>80</v>
      </c>
      <c r="N24" s="136">
        <f t="shared" si="14"/>
        <v>150</v>
      </c>
      <c r="O24" s="41">
        <f t="shared" si="15"/>
        <v>172.36500000000001</v>
      </c>
      <c r="P24" s="56">
        <f>RANK(N24,N22:N27)</f>
        <v>6</v>
      </c>
    </row>
    <row r="25" spans="2:16" ht="14.4">
      <c r="B25" s="49">
        <v>91.6</v>
      </c>
      <c r="C25" s="38" t="s">
        <v>56</v>
      </c>
      <c r="D25" s="50">
        <v>1996</v>
      </c>
      <c r="E25" s="39" t="s">
        <v>15</v>
      </c>
      <c r="F25" s="88">
        <v>95</v>
      </c>
      <c r="G25" s="89">
        <v>100</v>
      </c>
      <c r="H25" s="64">
        <v>-105</v>
      </c>
      <c r="I25" s="40">
        <f t="shared" ref="I25:I27" si="16">IF(MAX(F25:H25)&lt;0,0,MAX(F25:H25))</f>
        <v>100</v>
      </c>
      <c r="J25" s="88">
        <v>122</v>
      </c>
      <c r="K25" s="89">
        <v>127</v>
      </c>
      <c r="L25" s="88">
        <v>132</v>
      </c>
      <c r="M25" s="40">
        <f t="shared" ref="M25:M27" si="17">IF(MAX(J25:L25)&lt;0,0,MAX(J25:L25))</f>
        <v>132</v>
      </c>
      <c r="N25" s="136">
        <f t="shared" ref="N25:N27" si="18">SUM(I25,M25)</f>
        <v>232</v>
      </c>
      <c r="O25" s="41">
        <f t="shared" ref="O25:O27" si="19">IF(ISNUMBER(B25), (IF(175.508&lt; B25,N25, TRUNC(10^(0.75194503*((LOG((B25/175.508)/LOG(10))*(LOG((B25/175.508)/LOG(10)))))),4)*N25)), 0)</f>
        <v>266.33599999999996</v>
      </c>
      <c r="P25" s="56">
        <f>RANK(N25,N22:N27)</f>
        <v>3</v>
      </c>
    </row>
    <row r="26" spans="2:16" ht="14.4">
      <c r="B26" s="77">
        <v>90.8</v>
      </c>
      <c r="C26" s="78" t="s">
        <v>57</v>
      </c>
      <c r="D26" s="79">
        <v>1994</v>
      </c>
      <c r="E26" s="80" t="s">
        <v>40</v>
      </c>
      <c r="F26" s="88">
        <v>85</v>
      </c>
      <c r="G26" s="89">
        <v>92</v>
      </c>
      <c r="H26" s="64">
        <v>-101</v>
      </c>
      <c r="I26" s="40">
        <f t="shared" si="16"/>
        <v>92</v>
      </c>
      <c r="J26" s="88">
        <v>105</v>
      </c>
      <c r="K26" s="70">
        <v>-115</v>
      </c>
      <c r="L26" s="64">
        <v>-116</v>
      </c>
      <c r="M26" s="40">
        <f t="shared" si="17"/>
        <v>105</v>
      </c>
      <c r="N26" s="136">
        <f t="shared" si="18"/>
        <v>197</v>
      </c>
      <c r="O26" s="41">
        <f t="shared" si="19"/>
        <v>227.00310000000002</v>
      </c>
      <c r="P26" s="56">
        <f>RANK(N26,N22:N27)</f>
        <v>5</v>
      </c>
    </row>
    <row r="27" spans="2:16" ht="15" thickBot="1">
      <c r="B27" s="53">
        <v>89.9</v>
      </c>
      <c r="C27" s="43" t="s">
        <v>61</v>
      </c>
      <c r="D27" s="54">
        <v>1976</v>
      </c>
      <c r="E27" s="44" t="s">
        <v>63</v>
      </c>
      <c r="F27" s="93">
        <v>110</v>
      </c>
      <c r="G27" s="67">
        <v>-117</v>
      </c>
      <c r="H27" s="93">
        <v>117</v>
      </c>
      <c r="I27" s="45">
        <f t="shared" si="16"/>
        <v>117</v>
      </c>
      <c r="J27" s="93">
        <v>135</v>
      </c>
      <c r="K27" s="94">
        <v>143</v>
      </c>
      <c r="L27" s="66">
        <v>-148</v>
      </c>
      <c r="M27" s="45">
        <f t="shared" si="17"/>
        <v>143</v>
      </c>
      <c r="N27" s="137">
        <f t="shared" si="18"/>
        <v>260</v>
      </c>
      <c r="O27" s="46">
        <f t="shared" si="19"/>
        <v>300.89800000000002</v>
      </c>
      <c r="P27" s="57">
        <f>RANK(N27,N22:N27)</f>
        <v>2</v>
      </c>
    </row>
    <row r="28" spans="2:16">
      <c r="B28" s="4"/>
      <c r="C28" s="5"/>
      <c r="D28" s="6"/>
      <c r="E28" s="6"/>
      <c r="F28" s="7"/>
      <c r="G28" s="7"/>
      <c r="H28" s="7"/>
      <c r="I28" s="8"/>
      <c r="J28" s="7"/>
      <c r="K28" s="7"/>
      <c r="L28" s="11"/>
      <c r="M28" s="8"/>
      <c r="N28" s="8"/>
      <c r="O28" s="9"/>
      <c r="P28" s="3"/>
    </row>
    <row r="30" spans="2:16">
      <c r="B30" s="2" t="s">
        <v>18</v>
      </c>
      <c r="D30" t="s">
        <v>112</v>
      </c>
    </row>
    <row r="31" spans="2:16">
      <c r="B31" s="2" t="s">
        <v>19</v>
      </c>
      <c r="D31" t="s">
        <v>110</v>
      </c>
    </row>
    <row r="32" spans="2:16">
      <c r="B32" s="2" t="s">
        <v>20</v>
      </c>
      <c r="D32" t="s">
        <v>96</v>
      </c>
    </row>
  </sheetData>
  <mergeCells count="6">
    <mergeCell ref="N4:N5"/>
    <mergeCell ref="O4:O5"/>
    <mergeCell ref="P4:P5"/>
    <mergeCell ref="N20:N21"/>
    <mergeCell ref="O20:O21"/>
    <mergeCell ref="P20:P21"/>
  </mergeCells>
  <conditionalFormatting sqref="C3 F22:H28 J22:L28 F6:H18 J6:L18">
    <cfRule type="cellIs" dxfId="10" priority="9" stopIfTrue="1" operator="lessThan">
      <formula>0</formula>
    </cfRule>
    <cfRule type="cellIs" dxfId="9" priority="10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8"/>
  <sheetViews>
    <sheetView zoomScale="90" zoomScaleNormal="90" workbookViewId="0">
      <selection activeCell="S8" sqref="S8"/>
    </sheetView>
  </sheetViews>
  <sheetFormatPr defaultRowHeight="13.2"/>
  <cols>
    <col min="3" max="3" width="19.88671875" customWidth="1"/>
    <col min="4" max="4" width="9.109375" customWidth="1"/>
    <col min="5" max="5" width="19.5546875" customWidth="1"/>
  </cols>
  <sheetData>
    <row r="1" spans="2:16">
      <c r="B1" s="4"/>
      <c r="C1" s="5"/>
      <c r="D1" s="6"/>
      <c r="E1" s="6"/>
      <c r="F1" s="7"/>
      <c r="G1" s="7"/>
      <c r="H1" s="7"/>
      <c r="I1" s="8"/>
      <c r="J1" s="7"/>
      <c r="K1" s="7"/>
      <c r="L1" s="11"/>
      <c r="M1" s="8"/>
      <c r="N1" s="8"/>
      <c r="O1" s="9"/>
      <c r="P1" s="3"/>
    </row>
    <row r="2" spans="2:16" ht="13.8" thickBot="1">
      <c r="B2" s="10" t="s">
        <v>28</v>
      </c>
    </row>
    <row r="3" spans="2:16" ht="13.8" thickBot="1">
      <c r="B3" s="24" t="s">
        <v>1</v>
      </c>
      <c r="C3" s="25" t="s">
        <v>2</v>
      </c>
      <c r="D3" s="26" t="s">
        <v>14</v>
      </c>
      <c r="E3" s="27" t="s">
        <v>3</v>
      </c>
      <c r="F3" s="28" t="s">
        <v>4</v>
      </c>
      <c r="G3" s="29"/>
      <c r="H3" s="29"/>
      <c r="I3" s="30"/>
      <c r="J3" s="28" t="s">
        <v>5</v>
      </c>
      <c r="K3" s="29"/>
      <c r="L3" s="29"/>
      <c r="M3" s="30"/>
      <c r="N3" s="112" t="s">
        <v>6</v>
      </c>
      <c r="O3" s="119" t="s">
        <v>7</v>
      </c>
      <c r="P3" s="116" t="s">
        <v>16</v>
      </c>
    </row>
    <row r="4" spans="2:16" ht="13.8" thickBot="1">
      <c r="B4" s="31"/>
      <c r="C4" s="12"/>
      <c r="D4" s="13" t="s">
        <v>8</v>
      </c>
      <c r="E4" s="12"/>
      <c r="F4" s="14" t="s">
        <v>9</v>
      </c>
      <c r="G4" s="15" t="s">
        <v>10</v>
      </c>
      <c r="H4" s="16" t="s">
        <v>11</v>
      </c>
      <c r="I4" s="15" t="s">
        <v>12</v>
      </c>
      <c r="J4" s="16" t="s">
        <v>9</v>
      </c>
      <c r="K4" s="15" t="s">
        <v>10</v>
      </c>
      <c r="L4" s="16" t="s">
        <v>11</v>
      </c>
      <c r="M4" s="15" t="s">
        <v>12</v>
      </c>
      <c r="N4" s="118"/>
      <c r="O4" s="120"/>
      <c r="P4" s="117"/>
    </row>
    <row r="5" spans="2:16" ht="14.4">
      <c r="B5" s="47">
        <v>99.2</v>
      </c>
      <c r="C5" s="33" t="s">
        <v>41</v>
      </c>
      <c r="D5" s="48">
        <v>1991</v>
      </c>
      <c r="E5" s="34" t="s">
        <v>40</v>
      </c>
      <c r="F5" s="90">
        <v>85</v>
      </c>
      <c r="G5" s="63">
        <v>-90</v>
      </c>
      <c r="H5" s="62">
        <v>-92</v>
      </c>
      <c r="I5" s="35">
        <f t="shared" ref="I5:I7" si="0">IF(MAX(F5:H5)&lt;0,0,MAX(F5:H5))</f>
        <v>85</v>
      </c>
      <c r="J5" s="62">
        <v>-120</v>
      </c>
      <c r="K5" s="68">
        <v>-120</v>
      </c>
      <c r="L5" s="90">
        <v>120</v>
      </c>
      <c r="M5" s="35">
        <f t="shared" ref="M5:M7" si="1">IF(MAX(J5:L5)&lt;0,0,MAX(J5:L5))</f>
        <v>120</v>
      </c>
      <c r="N5" s="135">
        <f t="shared" ref="N5:N7" si="2">SUM(I5,M5)</f>
        <v>205</v>
      </c>
      <c r="O5" s="36">
        <f>IF(ISNUMBER(B5), (IF(175.508&lt; B5,N5, TRUNC(10^(0.75194503*((LOG((B5/175.508)/LOG(10))*(LOG((B5/175.508)/LOG(10)))))),4)*N5)), 0)</f>
        <v>227.98050000000001</v>
      </c>
      <c r="P5" s="55">
        <f>RANK(N5,N5:N7)</f>
        <v>1</v>
      </c>
    </row>
    <row r="6" spans="2:16" ht="14.4">
      <c r="B6" s="49">
        <v>100.1</v>
      </c>
      <c r="C6" s="38" t="s">
        <v>51</v>
      </c>
      <c r="D6" s="50">
        <v>1981</v>
      </c>
      <c r="E6" s="39" t="s">
        <v>15</v>
      </c>
      <c r="F6" s="88">
        <v>65</v>
      </c>
      <c r="G6" s="89">
        <v>70</v>
      </c>
      <c r="H6" s="88">
        <v>75</v>
      </c>
      <c r="I6" s="40">
        <f t="shared" si="0"/>
        <v>75</v>
      </c>
      <c r="J6" s="88">
        <v>90</v>
      </c>
      <c r="K6" s="89">
        <v>95</v>
      </c>
      <c r="L6" s="88">
        <v>100</v>
      </c>
      <c r="M6" s="40">
        <f t="shared" si="1"/>
        <v>100</v>
      </c>
      <c r="N6" s="136">
        <f t="shared" si="2"/>
        <v>175</v>
      </c>
      <c r="O6" s="41">
        <f t="shared" ref="O6:O7" si="3">IF(ISNUMBER(B6), (IF(175.508&lt; B6,N6, TRUNC(10^(0.75194503*((LOG((B6/175.508)/LOG(10))*(LOG((B6/175.508)/LOG(10)))))),4)*N6)), 0)</f>
        <v>193.97</v>
      </c>
      <c r="P6" s="56">
        <f>RANK(N6,N5:N7)</f>
        <v>2</v>
      </c>
    </row>
    <row r="7" spans="2:16" ht="15" thickBot="1">
      <c r="B7" s="53">
        <v>96.2</v>
      </c>
      <c r="C7" s="43" t="s">
        <v>50</v>
      </c>
      <c r="D7" s="54">
        <v>1964</v>
      </c>
      <c r="E7" s="44" t="s">
        <v>15</v>
      </c>
      <c r="F7" s="93">
        <v>55</v>
      </c>
      <c r="G7" s="94">
        <v>60</v>
      </c>
      <c r="H7" s="93">
        <v>65</v>
      </c>
      <c r="I7" s="45">
        <f t="shared" si="0"/>
        <v>65</v>
      </c>
      <c r="J7" s="93">
        <v>75</v>
      </c>
      <c r="K7" s="94">
        <v>80</v>
      </c>
      <c r="L7" s="93">
        <v>83</v>
      </c>
      <c r="M7" s="45">
        <f t="shared" si="1"/>
        <v>83</v>
      </c>
      <c r="N7" s="137">
        <f t="shared" si="2"/>
        <v>148</v>
      </c>
      <c r="O7" s="46">
        <f t="shared" si="3"/>
        <v>166.5444</v>
      </c>
      <c r="P7" s="57">
        <f>RANK(N7,N5:N7)</f>
        <v>3</v>
      </c>
    </row>
    <row r="8" spans="2:16">
      <c r="B8" s="4"/>
      <c r="C8" s="5"/>
      <c r="D8" s="6"/>
      <c r="E8" s="6"/>
      <c r="F8" s="7"/>
      <c r="G8" s="7"/>
      <c r="H8" s="7"/>
      <c r="I8" s="8"/>
      <c r="J8" s="7"/>
      <c r="K8" s="7"/>
      <c r="L8" s="11"/>
      <c r="M8" s="8"/>
      <c r="N8" s="8"/>
      <c r="O8" s="9"/>
    </row>
    <row r="9" spans="2:16" ht="13.8" thickBot="1">
      <c r="B9" s="10" t="s">
        <v>29</v>
      </c>
    </row>
    <row r="10" spans="2:16" ht="13.8" thickBot="1">
      <c r="B10" s="24" t="s">
        <v>1</v>
      </c>
      <c r="C10" s="25" t="s">
        <v>2</v>
      </c>
      <c r="D10" s="26" t="s">
        <v>14</v>
      </c>
      <c r="E10" s="27" t="s">
        <v>3</v>
      </c>
      <c r="F10" s="28" t="s">
        <v>4</v>
      </c>
      <c r="G10" s="29"/>
      <c r="H10" s="29"/>
      <c r="I10" s="30"/>
      <c r="J10" s="28" t="s">
        <v>5</v>
      </c>
      <c r="K10" s="29"/>
      <c r="L10" s="29"/>
      <c r="M10" s="30"/>
      <c r="N10" s="112" t="s">
        <v>6</v>
      </c>
      <c r="O10" s="119" t="s">
        <v>7</v>
      </c>
      <c r="P10" s="116" t="s">
        <v>16</v>
      </c>
    </row>
    <row r="11" spans="2:16" ht="13.8" thickBot="1">
      <c r="B11" s="31"/>
      <c r="C11" s="12"/>
      <c r="D11" s="13" t="s">
        <v>8</v>
      </c>
      <c r="E11" s="12"/>
      <c r="F11" s="14" t="s">
        <v>9</v>
      </c>
      <c r="G11" s="15" t="s">
        <v>10</v>
      </c>
      <c r="H11" s="16" t="s">
        <v>11</v>
      </c>
      <c r="I11" s="15" t="s">
        <v>12</v>
      </c>
      <c r="J11" s="16" t="s">
        <v>9</v>
      </c>
      <c r="K11" s="15" t="s">
        <v>10</v>
      </c>
      <c r="L11" s="16" t="s">
        <v>11</v>
      </c>
      <c r="M11" s="15" t="s">
        <v>12</v>
      </c>
      <c r="N11" s="118"/>
      <c r="O11" s="120"/>
      <c r="P11" s="117"/>
    </row>
    <row r="12" spans="2:16" ht="14.4">
      <c r="B12" s="47">
        <v>107.3</v>
      </c>
      <c r="C12" s="33" t="s">
        <v>58</v>
      </c>
      <c r="D12" s="48">
        <v>1974</v>
      </c>
      <c r="E12" s="34" t="s">
        <v>63</v>
      </c>
      <c r="F12" s="90">
        <v>115</v>
      </c>
      <c r="G12" s="63">
        <v>-122</v>
      </c>
      <c r="H12" s="90">
        <v>122</v>
      </c>
      <c r="I12" s="35">
        <f t="shared" ref="I12:I14" si="4">IF(MAX(F12:H12)&lt;0,0,MAX(F12:H12))</f>
        <v>122</v>
      </c>
      <c r="J12" s="90">
        <v>145</v>
      </c>
      <c r="K12" s="91">
        <v>152</v>
      </c>
      <c r="L12" s="69">
        <v>-155</v>
      </c>
      <c r="M12" s="35">
        <f t="shared" ref="M12:M14" si="5">IF(MAX(J12:L12)&lt;0,0,MAX(J12:L12))</f>
        <v>152</v>
      </c>
      <c r="N12" s="135">
        <f t="shared" ref="N12:N14" si="6">SUM(I12,M12)</f>
        <v>274</v>
      </c>
      <c r="O12" s="36">
        <f>IF(ISNUMBER(B12), (IF(175.508&lt; B12,N12, TRUNC(10^(0.75194503*((LOG((B12/175.508)/LOG(10))*(LOG((B12/175.508)/LOG(10)))))),4)*N12)), 0)</f>
        <v>296.52280000000002</v>
      </c>
      <c r="P12" s="55">
        <f>RANK(N12,N12:N14)</f>
        <v>1</v>
      </c>
    </row>
    <row r="13" spans="2:16" ht="14.4">
      <c r="B13" s="49">
        <v>103.4</v>
      </c>
      <c r="C13" s="38" t="s">
        <v>67</v>
      </c>
      <c r="D13" s="50">
        <v>1991</v>
      </c>
      <c r="E13" s="39"/>
      <c r="F13" s="88">
        <v>90</v>
      </c>
      <c r="G13" s="89">
        <v>96</v>
      </c>
      <c r="H13" s="64">
        <v>-103</v>
      </c>
      <c r="I13" s="40">
        <f>IF(MAX(F13:H13)&lt;0,0,MAX(F13:H13))</f>
        <v>96</v>
      </c>
      <c r="J13" s="88">
        <v>130</v>
      </c>
      <c r="K13" s="89">
        <v>134</v>
      </c>
      <c r="L13" s="64">
        <v>-142</v>
      </c>
      <c r="M13" s="40">
        <f t="shared" si="5"/>
        <v>134</v>
      </c>
      <c r="N13" s="136">
        <f t="shared" si="6"/>
        <v>230</v>
      </c>
      <c r="O13" s="41">
        <f t="shared" ref="O13:O14" si="7">IF(ISNUMBER(B13), (IF(175.508&lt; B13,N13, TRUNC(10^(0.75194503*((LOG((B13/175.508)/LOG(10))*(LOG((B13/175.508)/LOG(10)))))),4)*N13)), 0)</f>
        <v>252.01099999999997</v>
      </c>
      <c r="P13" s="56">
        <v>3</v>
      </c>
    </row>
    <row r="14" spans="2:16" ht="15" thickBot="1">
      <c r="B14" s="53">
        <v>106.9</v>
      </c>
      <c r="C14" s="43" t="s">
        <v>81</v>
      </c>
      <c r="D14" s="54">
        <v>1998</v>
      </c>
      <c r="E14" s="44" t="s">
        <v>15</v>
      </c>
      <c r="F14" s="93">
        <v>90</v>
      </c>
      <c r="G14" s="94">
        <v>100</v>
      </c>
      <c r="H14" s="66">
        <v>-103</v>
      </c>
      <c r="I14" s="45">
        <f t="shared" si="4"/>
        <v>100</v>
      </c>
      <c r="J14" s="93">
        <v>115</v>
      </c>
      <c r="K14" s="94">
        <v>120</v>
      </c>
      <c r="L14" s="93">
        <v>130</v>
      </c>
      <c r="M14" s="45">
        <f t="shared" si="5"/>
        <v>130</v>
      </c>
      <c r="N14" s="137">
        <f t="shared" si="6"/>
        <v>230</v>
      </c>
      <c r="O14" s="46">
        <f t="shared" si="7"/>
        <v>249.20499999999998</v>
      </c>
      <c r="P14" s="57">
        <f>RANK(N14,N12:N14)</f>
        <v>2</v>
      </c>
    </row>
    <row r="15" spans="2:16">
      <c r="B15" s="4"/>
      <c r="C15" s="5"/>
      <c r="D15" s="6"/>
      <c r="E15" s="6"/>
      <c r="F15" s="7"/>
      <c r="G15" s="7"/>
      <c r="H15" s="7"/>
      <c r="I15" s="8"/>
      <c r="J15" s="7"/>
      <c r="K15" s="7"/>
      <c r="L15" s="11"/>
      <c r="M15" s="8"/>
      <c r="N15" s="8"/>
      <c r="O15" s="9"/>
    </row>
    <row r="16" spans="2:16" ht="13.8" thickBot="1">
      <c r="B16" s="10" t="s">
        <v>30</v>
      </c>
      <c r="C16" s="5"/>
      <c r="D16" s="6"/>
      <c r="E16" s="6"/>
      <c r="F16" s="7"/>
      <c r="G16" s="7"/>
      <c r="H16" s="7"/>
      <c r="I16" s="8"/>
      <c r="J16" s="7"/>
      <c r="K16" s="7"/>
      <c r="L16" s="11"/>
      <c r="M16" s="8"/>
      <c r="N16" s="8"/>
      <c r="O16" s="9"/>
    </row>
    <row r="17" spans="2:16" ht="13.8" thickBot="1">
      <c r="B17" s="24" t="s">
        <v>1</v>
      </c>
      <c r="C17" s="25" t="s">
        <v>2</v>
      </c>
      <c r="D17" s="26" t="s">
        <v>14</v>
      </c>
      <c r="E17" s="27" t="s">
        <v>3</v>
      </c>
      <c r="F17" s="28" t="s">
        <v>4</v>
      </c>
      <c r="G17" s="29"/>
      <c r="H17" s="29"/>
      <c r="I17" s="30"/>
      <c r="J17" s="28" t="s">
        <v>5</v>
      </c>
      <c r="K17" s="29"/>
      <c r="L17" s="29"/>
      <c r="M17" s="30"/>
      <c r="N17" s="112" t="s">
        <v>6</v>
      </c>
      <c r="O17" s="119" t="s">
        <v>7</v>
      </c>
      <c r="P17" s="116" t="s">
        <v>16</v>
      </c>
    </row>
    <row r="18" spans="2:16" ht="13.8" thickBot="1">
      <c r="B18" s="31"/>
      <c r="C18" s="12"/>
      <c r="D18" s="13" t="s">
        <v>8</v>
      </c>
      <c r="E18" s="12"/>
      <c r="F18" s="14" t="s">
        <v>9</v>
      </c>
      <c r="G18" s="15" t="s">
        <v>10</v>
      </c>
      <c r="H18" s="16" t="s">
        <v>11</v>
      </c>
      <c r="I18" s="15" t="s">
        <v>12</v>
      </c>
      <c r="J18" s="16" t="s">
        <v>9</v>
      </c>
      <c r="K18" s="15" t="s">
        <v>10</v>
      </c>
      <c r="L18" s="16" t="s">
        <v>11</v>
      </c>
      <c r="M18" s="15" t="s">
        <v>12</v>
      </c>
      <c r="N18" s="118"/>
      <c r="O18" s="120"/>
      <c r="P18" s="117"/>
    </row>
    <row r="19" spans="2:16" ht="14.4">
      <c r="B19" s="47">
        <v>111.1</v>
      </c>
      <c r="C19" s="33" t="s">
        <v>60</v>
      </c>
      <c r="D19" s="48">
        <v>2003</v>
      </c>
      <c r="E19" s="34" t="s">
        <v>63</v>
      </c>
      <c r="F19" s="90">
        <v>110</v>
      </c>
      <c r="G19" s="91">
        <v>116</v>
      </c>
      <c r="H19" s="62">
        <v>-118</v>
      </c>
      <c r="I19" s="35">
        <f t="shared" ref="I19:I24" si="8">IF(MAX(F19:H19)&lt;0,0,MAX(F19:H19))</f>
        <v>116</v>
      </c>
      <c r="J19" s="90">
        <v>125</v>
      </c>
      <c r="K19" s="91">
        <v>132</v>
      </c>
      <c r="L19" s="69">
        <v>-135</v>
      </c>
      <c r="M19" s="35">
        <f t="shared" ref="M19:M24" si="9">IF(MAX(J19:L19)&lt;0,0,MAX(J19:L19))</f>
        <v>132</v>
      </c>
      <c r="N19" s="135">
        <f t="shared" ref="N19:N24" si="10">SUM(I19,M19)</f>
        <v>248</v>
      </c>
      <c r="O19" s="36">
        <f>IF(ISNUMBER(B19), (IF(175.508&lt; B19,N19, TRUNC(10^(0.75194503*((LOG((B19/175.508)/LOG(10))*(LOG((B19/175.508)/LOG(10)))))),4)*N19)), 0)</f>
        <v>265.50880000000001</v>
      </c>
      <c r="P19" s="55">
        <f>RANK(N19,N19:N24)</f>
        <v>2</v>
      </c>
    </row>
    <row r="20" spans="2:16" ht="14.4">
      <c r="B20" s="49">
        <v>134.1</v>
      </c>
      <c r="C20" s="38" t="s">
        <v>62</v>
      </c>
      <c r="D20" s="50">
        <v>1996</v>
      </c>
      <c r="E20" s="39" t="s">
        <v>63</v>
      </c>
      <c r="F20" s="88">
        <v>110</v>
      </c>
      <c r="G20" s="89">
        <v>118</v>
      </c>
      <c r="H20" s="64">
        <v>-122</v>
      </c>
      <c r="I20" s="40">
        <f t="shared" si="8"/>
        <v>118</v>
      </c>
      <c r="J20" s="88">
        <v>145</v>
      </c>
      <c r="K20" s="89">
        <v>152</v>
      </c>
      <c r="L20" s="64">
        <v>-161</v>
      </c>
      <c r="M20" s="40">
        <f t="shared" si="9"/>
        <v>152</v>
      </c>
      <c r="N20" s="136">
        <f t="shared" si="10"/>
        <v>270</v>
      </c>
      <c r="O20" s="41">
        <f t="shared" ref="O20:O24" si="11">IF(ISNUMBER(B20), (IF(175.508&lt; B20,N20, TRUNC(10^(0.75194503*((LOG((B20/175.508)/LOG(10))*(LOG((B20/175.508)/LOG(10)))))),4)*N20)), 0)</f>
        <v>276.45300000000003</v>
      </c>
      <c r="P20" s="56">
        <f>RANK(N20,N19:N24)</f>
        <v>1</v>
      </c>
    </row>
    <row r="21" spans="2:16" ht="14.4">
      <c r="B21" s="49">
        <v>114.2</v>
      </c>
      <c r="C21" s="38" t="s">
        <v>75</v>
      </c>
      <c r="D21" s="50">
        <v>1996</v>
      </c>
      <c r="E21" s="39" t="s">
        <v>76</v>
      </c>
      <c r="F21" s="64">
        <v>-50</v>
      </c>
      <c r="G21" s="65">
        <v>-50</v>
      </c>
      <c r="H21" s="64">
        <v>-50</v>
      </c>
      <c r="I21" s="40">
        <f t="shared" si="8"/>
        <v>0</v>
      </c>
      <c r="J21" s="96" t="s">
        <v>91</v>
      </c>
      <c r="K21" s="107" t="s">
        <v>91</v>
      </c>
      <c r="L21" s="96" t="s">
        <v>91</v>
      </c>
      <c r="M21" s="40">
        <f t="shared" si="9"/>
        <v>0</v>
      </c>
      <c r="N21" s="136">
        <f t="shared" si="10"/>
        <v>0</v>
      </c>
      <c r="O21" s="41">
        <f t="shared" si="11"/>
        <v>0</v>
      </c>
      <c r="P21" s="56">
        <f>RANK(N21,N19:N24)</f>
        <v>6</v>
      </c>
    </row>
    <row r="22" spans="2:16" ht="14.4">
      <c r="B22" s="49">
        <v>109.5</v>
      </c>
      <c r="C22" s="38" t="s">
        <v>77</v>
      </c>
      <c r="D22" s="50">
        <v>1965</v>
      </c>
      <c r="E22" s="39" t="s">
        <v>78</v>
      </c>
      <c r="F22" s="88">
        <v>92</v>
      </c>
      <c r="G22" s="65">
        <v>-96</v>
      </c>
      <c r="H22" s="88">
        <v>97</v>
      </c>
      <c r="I22" s="40">
        <f t="shared" ref="I22:I23" si="12">IF(MAX(F22:H22)&lt;0,0,MAX(F22:H22))</f>
        <v>97</v>
      </c>
      <c r="J22" s="64">
        <v>-114</v>
      </c>
      <c r="K22" s="89">
        <v>117</v>
      </c>
      <c r="L22" s="64">
        <v>-123</v>
      </c>
      <c r="M22" s="40">
        <f t="shared" ref="M22:M23" si="13">IF(MAX(J22:L22)&lt;0,0,MAX(J22:L22))</f>
        <v>117</v>
      </c>
      <c r="N22" s="136">
        <f t="shared" ref="N22:N23" si="14">SUM(I22,M22)</f>
        <v>214</v>
      </c>
      <c r="O22" s="41">
        <f t="shared" ref="O22:O23" si="15">IF(ISNUMBER(B22), (IF(175.508&lt; B22,N22, TRUNC(10^(0.75194503*((LOG((B22/175.508)/LOG(10))*(LOG((B22/175.508)/LOG(10)))))),4)*N22)), 0)</f>
        <v>230.11419999999998</v>
      </c>
      <c r="P22" s="56">
        <f>RANK(N22,N19:N24)</f>
        <v>4</v>
      </c>
    </row>
    <row r="23" spans="2:16" ht="13.8" customHeight="1">
      <c r="B23" s="49">
        <v>113.2</v>
      </c>
      <c r="C23" s="38" t="s">
        <v>80</v>
      </c>
      <c r="D23" s="50">
        <v>2000</v>
      </c>
      <c r="E23" s="39" t="s">
        <v>15</v>
      </c>
      <c r="F23" s="88">
        <v>65</v>
      </c>
      <c r="G23" s="89">
        <v>70</v>
      </c>
      <c r="H23" s="64">
        <v>-75</v>
      </c>
      <c r="I23" s="40">
        <f t="shared" si="12"/>
        <v>70</v>
      </c>
      <c r="J23" s="88">
        <v>90</v>
      </c>
      <c r="K23" s="70">
        <v>-95</v>
      </c>
      <c r="L23" s="64">
        <v>-95</v>
      </c>
      <c r="M23" s="40">
        <f t="shared" si="13"/>
        <v>90</v>
      </c>
      <c r="N23" s="136">
        <f t="shared" si="14"/>
        <v>160</v>
      </c>
      <c r="O23" s="41">
        <f t="shared" si="15"/>
        <v>170.36799999999999</v>
      </c>
      <c r="P23" s="56">
        <f>RANK(N23,N19:N24)</f>
        <v>5</v>
      </c>
    </row>
    <row r="24" spans="2:16" ht="15" thickBot="1">
      <c r="B24" s="53">
        <v>115.6</v>
      </c>
      <c r="C24" s="43" t="s">
        <v>83</v>
      </c>
      <c r="D24" s="54">
        <v>1978</v>
      </c>
      <c r="E24" s="44" t="s">
        <v>15</v>
      </c>
      <c r="F24" s="93">
        <v>97</v>
      </c>
      <c r="G24" s="94">
        <v>102</v>
      </c>
      <c r="H24" s="66">
        <v>-104</v>
      </c>
      <c r="I24" s="45">
        <f t="shared" si="8"/>
        <v>102</v>
      </c>
      <c r="J24" s="93">
        <v>120</v>
      </c>
      <c r="K24" s="94">
        <v>125</v>
      </c>
      <c r="L24" s="71">
        <v>-130</v>
      </c>
      <c r="M24" s="45">
        <f t="shared" si="9"/>
        <v>125</v>
      </c>
      <c r="N24" s="137">
        <f t="shared" si="10"/>
        <v>227</v>
      </c>
      <c r="O24" s="46">
        <f t="shared" si="11"/>
        <v>240.27950000000001</v>
      </c>
      <c r="P24" s="57">
        <f>RANK(N24,N19:N24)</f>
        <v>3</v>
      </c>
    </row>
    <row r="25" spans="2:16">
      <c r="B25" s="4"/>
      <c r="C25" s="5"/>
      <c r="D25" s="6"/>
      <c r="E25" s="6"/>
      <c r="F25" s="7"/>
      <c r="G25" s="7"/>
      <c r="H25" s="7"/>
      <c r="I25" s="8"/>
      <c r="J25" s="7"/>
      <c r="K25" s="7"/>
      <c r="L25" s="11"/>
      <c r="M25" s="8"/>
      <c r="N25" s="8"/>
      <c r="O25" s="9"/>
    </row>
    <row r="26" spans="2:16">
      <c r="B26" s="2" t="s">
        <v>18</v>
      </c>
      <c r="D26" t="s">
        <v>96</v>
      </c>
    </row>
    <row r="27" spans="2:16">
      <c r="B27" s="2" t="s">
        <v>19</v>
      </c>
      <c r="D27" t="s">
        <v>110</v>
      </c>
    </row>
    <row r="28" spans="2:16">
      <c r="B28" s="2" t="s">
        <v>20</v>
      </c>
      <c r="D28" t="s">
        <v>111</v>
      </c>
    </row>
  </sheetData>
  <mergeCells count="9">
    <mergeCell ref="N17:N18"/>
    <mergeCell ref="O17:O18"/>
    <mergeCell ref="P17:P18"/>
    <mergeCell ref="N3:N4"/>
    <mergeCell ref="O3:O4"/>
    <mergeCell ref="P3:P4"/>
    <mergeCell ref="N10:N11"/>
    <mergeCell ref="O10:O11"/>
    <mergeCell ref="P10:P11"/>
  </mergeCells>
  <conditionalFormatting sqref="F1:H1 J1:L1 F5:H25 J5:L25">
    <cfRule type="cellIs" dxfId="8" priority="19" stopIfTrue="1" operator="lessThan">
      <formula>0</formula>
    </cfRule>
    <cfRule type="cellIs" dxfId="7" priority="20" stopIfTrue="1" operator="lessThan">
      <formula>0</formula>
    </cfRule>
  </conditionalFormatting>
  <conditionalFormatting sqref="F32:H32 J32:L32">
    <cfRule type="cellIs" dxfId="6" priority="13" stopIfTrue="1" operator="lessThan">
      <formula>0</formula>
    </cfRule>
    <cfRule type="cellIs" dxfId="5" priority="14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workbookViewId="0">
      <selection activeCell="E50" sqref="E50"/>
    </sheetView>
  </sheetViews>
  <sheetFormatPr defaultRowHeight="13.2"/>
  <cols>
    <col min="1" max="1" width="12.77734375" customWidth="1"/>
    <col min="3" max="3" width="17.33203125" customWidth="1"/>
    <col min="4" max="4" width="8.33203125" customWidth="1"/>
    <col min="5" max="5" width="32.109375" customWidth="1"/>
    <col min="16" max="16" width="13.6640625" customWidth="1"/>
    <col min="17" max="17" width="9.5546875" customWidth="1"/>
  </cols>
  <sheetData>
    <row r="1" spans="1:17">
      <c r="B1" s="127" t="s">
        <v>31</v>
      </c>
      <c r="C1" s="127"/>
      <c r="D1" s="128" t="s">
        <v>0</v>
      </c>
      <c r="E1" s="128"/>
      <c r="F1" s="128"/>
      <c r="G1" s="128"/>
      <c r="H1" s="128"/>
      <c r="I1" s="128"/>
      <c r="J1" s="128"/>
      <c r="K1" s="128"/>
      <c r="L1" s="128"/>
      <c r="M1" s="129" t="s">
        <v>13</v>
      </c>
      <c r="N1" s="129"/>
      <c r="O1" s="129"/>
      <c r="P1" s="1" t="s">
        <v>15</v>
      </c>
    </row>
    <row r="2" spans="1:17" ht="13.8" thickBot="1">
      <c r="P2" s="1"/>
    </row>
    <row r="3" spans="1:17" ht="13.8" thickBot="1">
      <c r="A3" s="116" t="s">
        <v>22</v>
      </c>
      <c r="B3" s="24" t="s">
        <v>1</v>
      </c>
      <c r="C3" s="25" t="s">
        <v>2</v>
      </c>
      <c r="D3" s="26" t="s">
        <v>14</v>
      </c>
      <c r="E3" s="27" t="s">
        <v>3</v>
      </c>
      <c r="F3" s="28" t="s">
        <v>4</v>
      </c>
      <c r="G3" s="29"/>
      <c r="H3" s="29"/>
      <c r="I3" s="30"/>
      <c r="J3" s="28" t="s">
        <v>5</v>
      </c>
      <c r="K3" s="29"/>
      <c r="L3" s="29"/>
      <c r="M3" s="30"/>
      <c r="N3" s="112" t="s">
        <v>7</v>
      </c>
      <c r="O3" s="130" t="s">
        <v>6</v>
      </c>
      <c r="P3" s="133" t="s">
        <v>21</v>
      </c>
      <c r="Q3" s="131" t="s">
        <v>16</v>
      </c>
    </row>
    <row r="4" spans="1:17" ht="13.8" thickBot="1">
      <c r="A4" s="117"/>
      <c r="B4" s="31"/>
      <c r="C4" s="12"/>
      <c r="D4" s="13" t="s">
        <v>8</v>
      </c>
      <c r="E4" s="12"/>
      <c r="F4" s="14" t="s">
        <v>9</v>
      </c>
      <c r="G4" s="15" t="s">
        <v>10</v>
      </c>
      <c r="H4" s="16" t="s">
        <v>11</v>
      </c>
      <c r="I4" s="15" t="s">
        <v>12</v>
      </c>
      <c r="J4" s="16" t="s">
        <v>9</v>
      </c>
      <c r="K4" s="15" t="s">
        <v>10</v>
      </c>
      <c r="L4" s="16" t="s">
        <v>11</v>
      </c>
      <c r="M4" s="15" t="s">
        <v>12</v>
      </c>
      <c r="N4" s="118"/>
      <c r="O4" s="120"/>
      <c r="P4" s="134"/>
      <c r="Q4" s="132"/>
    </row>
    <row r="5" spans="1:17" ht="14.4">
      <c r="A5" s="121" t="s">
        <v>98</v>
      </c>
      <c r="B5" s="32">
        <v>91.6</v>
      </c>
      <c r="C5" s="33" t="s">
        <v>56</v>
      </c>
      <c r="D5" s="34">
        <v>1996</v>
      </c>
      <c r="E5" s="34" t="s">
        <v>15</v>
      </c>
      <c r="F5" s="91">
        <v>95</v>
      </c>
      <c r="G5" s="91">
        <v>100</v>
      </c>
      <c r="H5" s="63">
        <v>-105</v>
      </c>
      <c r="I5" s="35">
        <f t="shared" ref="I5:I8" si="0">IF(MAX(F5:H5)&lt;0,0,MAX(F5:H5))</f>
        <v>100</v>
      </c>
      <c r="J5" s="91">
        <v>122</v>
      </c>
      <c r="K5" s="91">
        <v>127</v>
      </c>
      <c r="L5" s="91">
        <v>132</v>
      </c>
      <c r="M5" s="35">
        <f t="shared" ref="M5:M8" si="1">IF(MAX(J5:L5)&lt;0,0,MAX(J5:L5))</f>
        <v>132</v>
      </c>
      <c r="N5" s="35">
        <f t="shared" ref="N5:N8" si="2">SUM(I5,M5)</f>
        <v>232</v>
      </c>
      <c r="O5" s="36">
        <f t="shared" ref="O5:O8" si="3">IF(ISNUMBER(B5), (IF(175.508&lt; B5,N5, TRUNC(10^(0.75194503*((LOG((B5/175.508)/LOG(10))*(LOG((B5/175.508)/LOG(10)))))),4)*N5)), 0)</f>
        <v>266.33599999999996</v>
      </c>
      <c r="P5" s="124">
        <f>SUM(N5:N8)</f>
        <v>912</v>
      </c>
      <c r="Q5" s="124">
        <f>RANK(P5,$P$5:$P$54)</f>
        <v>4</v>
      </c>
    </row>
    <row r="6" spans="1:17" ht="14.4">
      <c r="A6" s="122"/>
      <c r="B6" s="37">
        <v>90.4</v>
      </c>
      <c r="C6" s="38" t="s">
        <v>48</v>
      </c>
      <c r="D6" s="39">
        <v>1983</v>
      </c>
      <c r="E6" s="39" t="s">
        <v>15</v>
      </c>
      <c r="F6" s="89">
        <v>90</v>
      </c>
      <c r="G6" s="89">
        <v>95</v>
      </c>
      <c r="H6" s="65">
        <v>-99</v>
      </c>
      <c r="I6" s="40">
        <f t="shared" si="0"/>
        <v>95</v>
      </c>
      <c r="J6" s="89">
        <v>120</v>
      </c>
      <c r="K6" s="89">
        <v>125</v>
      </c>
      <c r="L6" s="89">
        <v>128</v>
      </c>
      <c r="M6" s="40">
        <f t="shared" si="1"/>
        <v>128</v>
      </c>
      <c r="N6" s="40">
        <f t="shared" si="2"/>
        <v>223</v>
      </c>
      <c r="O6" s="41">
        <f t="shared" si="3"/>
        <v>257.45350000000002</v>
      </c>
      <c r="P6" s="125"/>
      <c r="Q6" s="125"/>
    </row>
    <row r="7" spans="1:17" ht="14.4">
      <c r="A7" s="122"/>
      <c r="B7" s="37">
        <v>115.6</v>
      </c>
      <c r="C7" s="38" t="s">
        <v>83</v>
      </c>
      <c r="D7" s="39">
        <v>1978</v>
      </c>
      <c r="E7" s="39" t="s">
        <v>15</v>
      </c>
      <c r="F7" s="89">
        <v>97</v>
      </c>
      <c r="G7" s="89">
        <v>102</v>
      </c>
      <c r="H7" s="65">
        <v>-104</v>
      </c>
      <c r="I7" s="40">
        <f t="shared" si="0"/>
        <v>102</v>
      </c>
      <c r="J7" s="89">
        <v>120</v>
      </c>
      <c r="K7" s="89">
        <v>125</v>
      </c>
      <c r="L7" s="70">
        <v>-130</v>
      </c>
      <c r="M7" s="40">
        <f t="shared" si="1"/>
        <v>125</v>
      </c>
      <c r="N7" s="40">
        <f t="shared" si="2"/>
        <v>227</v>
      </c>
      <c r="O7" s="41">
        <f t="shared" si="3"/>
        <v>240.27950000000001</v>
      </c>
      <c r="P7" s="125"/>
      <c r="Q7" s="125"/>
    </row>
    <row r="8" spans="1:17" ht="15" thickBot="1">
      <c r="A8" s="123"/>
      <c r="B8" s="42">
        <v>106.9</v>
      </c>
      <c r="C8" s="43" t="s">
        <v>81</v>
      </c>
      <c r="D8" s="44">
        <v>1998</v>
      </c>
      <c r="E8" s="44" t="s">
        <v>15</v>
      </c>
      <c r="F8" s="94">
        <v>90</v>
      </c>
      <c r="G8" s="94">
        <v>100</v>
      </c>
      <c r="H8" s="67">
        <v>-103</v>
      </c>
      <c r="I8" s="45">
        <f t="shared" si="0"/>
        <v>100</v>
      </c>
      <c r="J8" s="94">
        <v>115</v>
      </c>
      <c r="K8" s="94">
        <v>120</v>
      </c>
      <c r="L8" s="94">
        <v>130</v>
      </c>
      <c r="M8" s="45">
        <f t="shared" si="1"/>
        <v>130</v>
      </c>
      <c r="N8" s="45">
        <f t="shared" si="2"/>
        <v>230</v>
      </c>
      <c r="O8" s="46">
        <f t="shared" si="3"/>
        <v>249.20499999999998</v>
      </c>
      <c r="P8" s="126"/>
      <c r="Q8" s="126"/>
    </row>
    <row r="9" spans="1:17" ht="13.2" hidden="1" customHeight="1">
      <c r="B9" s="17"/>
      <c r="C9" s="18"/>
      <c r="D9" s="19"/>
      <c r="E9" s="23"/>
      <c r="F9" s="72"/>
      <c r="G9" s="73"/>
      <c r="H9" s="72"/>
      <c r="I9" s="20">
        <f t="shared" ref="I9:I26" si="4">IF(MAX(F9:H9)&lt;0,0,MAX(F9:H9))</f>
        <v>0</v>
      </c>
      <c r="J9" s="72"/>
      <c r="K9" s="73"/>
      <c r="L9" s="74"/>
      <c r="M9" s="20">
        <f t="shared" ref="M9:M26" si="5">IF(MAX(J9:L9)&lt;0,0,MAX(J9:L9))</f>
        <v>0</v>
      </c>
      <c r="N9" s="21">
        <f t="shared" ref="N9:N26" si="6">SUM(I9,M9)</f>
        <v>0</v>
      </c>
      <c r="O9" s="22">
        <f t="shared" ref="O9:O10" si="7">IF(ISNUMBER(B9), (IF(174.393&lt; B9,N9, TRUNC(10^(0.794358141*((LOG((B9/174.393)/LOG(10))*(LOG((B9/174.393)/LOG(10)))))),4)*N9)), 0)</f>
        <v>0</v>
      </c>
    </row>
    <row r="10" spans="1:17" ht="13.8" hidden="1" customHeight="1" thickBot="1">
      <c r="B10" s="97"/>
      <c r="C10" s="98"/>
      <c r="D10" s="99"/>
      <c r="E10" s="100"/>
      <c r="F10" s="101"/>
      <c r="G10" s="102"/>
      <c r="H10" s="101"/>
      <c r="I10" s="103">
        <f t="shared" si="4"/>
        <v>0</v>
      </c>
      <c r="J10" s="101"/>
      <c r="K10" s="102"/>
      <c r="L10" s="104"/>
      <c r="M10" s="103">
        <f t="shared" si="5"/>
        <v>0</v>
      </c>
      <c r="N10" s="105">
        <f t="shared" si="6"/>
        <v>0</v>
      </c>
      <c r="O10" s="106">
        <f t="shared" si="7"/>
        <v>0</v>
      </c>
    </row>
    <row r="11" spans="1:17" ht="13.2" customHeight="1">
      <c r="A11" s="121" t="s">
        <v>99</v>
      </c>
      <c r="B11" s="32">
        <v>77.8</v>
      </c>
      <c r="C11" s="33" t="s">
        <v>82</v>
      </c>
      <c r="D11" s="34">
        <v>2002</v>
      </c>
      <c r="E11" s="34" t="s">
        <v>15</v>
      </c>
      <c r="F11" s="85">
        <v>70</v>
      </c>
      <c r="G11" s="85">
        <v>75</v>
      </c>
      <c r="H11" s="85">
        <v>80</v>
      </c>
      <c r="I11" s="35">
        <f t="shared" si="4"/>
        <v>80</v>
      </c>
      <c r="J11" s="91">
        <v>90</v>
      </c>
      <c r="K11" s="91">
        <v>95</v>
      </c>
      <c r="L11" s="63">
        <v>-100</v>
      </c>
      <c r="M11" s="35">
        <f t="shared" si="5"/>
        <v>95</v>
      </c>
      <c r="N11" s="35">
        <f t="shared" si="6"/>
        <v>175</v>
      </c>
      <c r="O11" s="36">
        <f t="shared" ref="O11:O19" si="8">IF(ISNUMBER(B11), (IF(175.508&lt; B11,N11, TRUNC(10^(0.75194503*((LOG((B11/175.508)/LOG(10))*(LOG((B11/175.508)/LOG(10)))))),4)*N11)), 0)</f>
        <v>217.21</v>
      </c>
      <c r="P11" s="124">
        <f>SUM(N11:N14)</f>
        <v>680</v>
      </c>
      <c r="Q11" s="124">
        <f>RANK(P11,$P$5:$P$54)</f>
        <v>7</v>
      </c>
    </row>
    <row r="12" spans="1:17" ht="13.2" customHeight="1">
      <c r="A12" s="122"/>
      <c r="B12" s="37">
        <v>71.400000000000006</v>
      </c>
      <c r="C12" s="38" t="s">
        <v>72</v>
      </c>
      <c r="D12" s="39">
        <v>1979</v>
      </c>
      <c r="E12" s="39" t="s">
        <v>15</v>
      </c>
      <c r="F12" s="65">
        <v>-60</v>
      </c>
      <c r="G12" s="83">
        <v>60</v>
      </c>
      <c r="H12" s="83">
        <v>65</v>
      </c>
      <c r="I12" s="40">
        <f t="shared" si="4"/>
        <v>65</v>
      </c>
      <c r="J12" s="89">
        <v>80</v>
      </c>
      <c r="K12" s="89">
        <v>85</v>
      </c>
      <c r="L12" s="65">
        <v>-95</v>
      </c>
      <c r="M12" s="40">
        <f t="shared" si="5"/>
        <v>85</v>
      </c>
      <c r="N12" s="40">
        <f t="shared" si="6"/>
        <v>150</v>
      </c>
      <c r="O12" s="41">
        <f t="shared" si="8"/>
        <v>195.345</v>
      </c>
      <c r="P12" s="125"/>
      <c r="Q12" s="125"/>
    </row>
    <row r="13" spans="1:17" ht="13.2" customHeight="1">
      <c r="A13" s="122"/>
      <c r="B13" s="37">
        <v>100.1</v>
      </c>
      <c r="C13" s="38" t="s">
        <v>51</v>
      </c>
      <c r="D13" s="39">
        <v>1981</v>
      </c>
      <c r="E13" s="39" t="s">
        <v>15</v>
      </c>
      <c r="F13" s="89">
        <v>65</v>
      </c>
      <c r="G13" s="89">
        <v>70</v>
      </c>
      <c r="H13" s="89">
        <v>75</v>
      </c>
      <c r="I13" s="40">
        <f t="shared" si="4"/>
        <v>75</v>
      </c>
      <c r="J13" s="89">
        <v>90</v>
      </c>
      <c r="K13" s="89">
        <v>95</v>
      </c>
      <c r="L13" s="89">
        <v>100</v>
      </c>
      <c r="M13" s="40">
        <f t="shared" si="5"/>
        <v>100</v>
      </c>
      <c r="N13" s="40">
        <f t="shared" si="6"/>
        <v>175</v>
      </c>
      <c r="O13" s="41">
        <f t="shared" si="8"/>
        <v>193.97</v>
      </c>
      <c r="P13" s="125"/>
      <c r="Q13" s="125"/>
    </row>
    <row r="14" spans="1:17" ht="13.8" customHeight="1" thickBot="1">
      <c r="A14" s="123"/>
      <c r="B14" s="42">
        <v>84</v>
      </c>
      <c r="C14" s="43" t="s">
        <v>92</v>
      </c>
      <c r="D14" s="44">
        <v>2001</v>
      </c>
      <c r="E14" s="44" t="s">
        <v>15</v>
      </c>
      <c r="F14" s="94">
        <v>75</v>
      </c>
      <c r="G14" s="94">
        <v>80</v>
      </c>
      <c r="H14" s="67">
        <v>-85</v>
      </c>
      <c r="I14" s="45">
        <f t="shared" si="4"/>
        <v>80</v>
      </c>
      <c r="J14" s="94">
        <v>95</v>
      </c>
      <c r="K14" s="94">
        <v>100</v>
      </c>
      <c r="L14" s="67">
        <v>-103</v>
      </c>
      <c r="M14" s="45">
        <f t="shared" si="5"/>
        <v>100</v>
      </c>
      <c r="N14" s="45">
        <f t="shared" si="6"/>
        <v>180</v>
      </c>
      <c r="O14" s="46">
        <f t="shared" si="8"/>
        <v>214.92</v>
      </c>
      <c r="P14" s="126"/>
      <c r="Q14" s="126"/>
    </row>
    <row r="15" spans="1:17" ht="13.2" customHeight="1">
      <c r="A15" s="121" t="s">
        <v>100</v>
      </c>
      <c r="B15" s="32">
        <v>113.2</v>
      </c>
      <c r="C15" s="33" t="s">
        <v>80</v>
      </c>
      <c r="D15" s="34">
        <v>2000</v>
      </c>
      <c r="E15" s="34" t="s">
        <v>15</v>
      </c>
      <c r="F15" s="91">
        <v>65</v>
      </c>
      <c r="G15" s="91">
        <v>70</v>
      </c>
      <c r="H15" s="63">
        <v>-75</v>
      </c>
      <c r="I15" s="35">
        <f t="shared" si="4"/>
        <v>70</v>
      </c>
      <c r="J15" s="91">
        <v>90</v>
      </c>
      <c r="K15" s="68">
        <v>-95</v>
      </c>
      <c r="L15" s="63">
        <v>-95</v>
      </c>
      <c r="M15" s="35">
        <f t="shared" si="5"/>
        <v>90</v>
      </c>
      <c r="N15" s="35">
        <f t="shared" si="6"/>
        <v>160</v>
      </c>
      <c r="O15" s="36">
        <f t="shared" si="8"/>
        <v>170.36799999999999</v>
      </c>
      <c r="P15" s="124">
        <f>SUM(N15:N18)</f>
        <v>533</v>
      </c>
      <c r="Q15" s="124">
        <f>RANK(P15,$P$5:$P$54)</f>
        <v>10</v>
      </c>
    </row>
    <row r="16" spans="1:17" ht="13.2" customHeight="1">
      <c r="A16" s="122"/>
      <c r="B16" s="37">
        <v>64.7</v>
      </c>
      <c r="C16" s="38" t="s">
        <v>86</v>
      </c>
      <c r="D16" s="39">
        <v>2000</v>
      </c>
      <c r="E16" s="39" t="s">
        <v>15</v>
      </c>
      <c r="F16" s="83">
        <v>30</v>
      </c>
      <c r="G16" s="83">
        <v>35</v>
      </c>
      <c r="H16" s="83">
        <v>40</v>
      </c>
      <c r="I16" s="40">
        <f t="shared" si="4"/>
        <v>40</v>
      </c>
      <c r="J16" s="89">
        <v>48</v>
      </c>
      <c r="K16" s="89">
        <v>52</v>
      </c>
      <c r="L16" s="89">
        <v>56</v>
      </c>
      <c r="M16" s="40">
        <f t="shared" si="5"/>
        <v>56</v>
      </c>
      <c r="N16" s="40">
        <f t="shared" si="6"/>
        <v>96</v>
      </c>
      <c r="O16" s="41">
        <f t="shared" si="8"/>
        <v>132.89280000000002</v>
      </c>
      <c r="P16" s="125"/>
      <c r="Q16" s="125"/>
    </row>
    <row r="17" spans="1:17" ht="13.2" customHeight="1">
      <c r="A17" s="122"/>
      <c r="B17" s="37">
        <v>59.9</v>
      </c>
      <c r="C17" s="38" t="s">
        <v>79</v>
      </c>
      <c r="D17" s="39">
        <v>2001</v>
      </c>
      <c r="E17" s="39" t="s">
        <v>15</v>
      </c>
      <c r="F17" s="83">
        <v>50</v>
      </c>
      <c r="G17" s="65">
        <v>-55</v>
      </c>
      <c r="H17" s="83">
        <v>57</v>
      </c>
      <c r="I17" s="40">
        <f t="shared" si="4"/>
        <v>57</v>
      </c>
      <c r="J17" s="89">
        <v>70</v>
      </c>
      <c r="K17" s="70">
        <v>-75</v>
      </c>
      <c r="L17" s="107" t="s">
        <v>91</v>
      </c>
      <c r="M17" s="40">
        <f t="shared" si="5"/>
        <v>70</v>
      </c>
      <c r="N17" s="40">
        <f t="shared" si="6"/>
        <v>127</v>
      </c>
      <c r="O17" s="41">
        <f t="shared" si="8"/>
        <v>185.21679999999998</v>
      </c>
      <c r="P17" s="125"/>
      <c r="Q17" s="125"/>
    </row>
    <row r="18" spans="1:17" ht="13.8" customHeight="1" thickBot="1">
      <c r="A18" s="123"/>
      <c r="B18" s="42">
        <v>91.4</v>
      </c>
      <c r="C18" s="43" t="s">
        <v>49</v>
      </c>
      <c r="D18" s="44">
        <v>1984</v>
      </c>
      <c r="E18" s="44" t="s">
        <v>15</v>
      </c>
      <c r="F18" s="67">
        <v>-70</v>
      </c>
      <c r="G18" s="94">
        <v>70</v>
      </c>
      <c r="H18" s="67">
        <v>-81</v>
      </c>
      <c r="I18" s="45">
        <f t="shared" si="4"/>
        <v>70</v>
      </c>
      <c r="J18" s="94">
        <v>70</v>
      </c>
      <c r="K18" s="94">
        <v>75</v>
      </c>
      <c r="L18" s="94">
        <v>80</v>
      </c>
      <c r="M18" s="45">
        <f t="shared" si="5"/>
        <v>80</v>
      </c>
      <c r="N18" s="45">
        <f t="shared" si="6"/>
        <v>150</v>
      </c>
      <c r="O18" s="46">
        <f t="shared" si="8"/>
        <v>172.36500000000001</v>
      </c>
      <c r="P18" s="126"/>
      <c r="Q18" s="126"/>
    </row>
    <row r="19" spans="1:17" ht="13.2" customHeight="1">
      <c r="A19" s="121" t="s">
        <v>101</v>
      </c>
      <c r="B19" s="32">
        <v>88.7</v>
      </c>
      <c r="C19" s="33" t="s">
        <v>47</v>
      </c>
      <c r="D19" s="34">
        <v>1987</v>
      </c>
      <c r="E19" s="34" t="s">
        <v>40</v>
      </c>
      <c r="F19" s="63">
        <v>-119</v>
      </c>
      <c r="G19" s="91">
        <v>119</v>
      </c>
      <c r="H19" s="91">
        <v>124</v>
      </c>
      <c r="I19" s="35">
        <f t="shared" si="4"/>
        <v>124</v>
      </c>
      <c r="J19" s="91">
        <v>148</v>
      </c>
      <c r="K19" s="68">
        <v>-155</v>
      </c>
      <c r="L19" s="63">
        <v>-156</v>
      </c>
      <c r="M19" s="35">
        <f t="shared" si="5"/>
        <v>148</v>
      </c>
      <c r="N19" s="35">
        <f t="shared" si="6"/>
        <v>272</v>
      </c>
      <c r="O19" s="36">
        <f t="shared" si="8"/>
        <v>316.66239999999999</v>
      </c>
      <c r="P19" s="124">
        <f>SUM(N19:N22)</f>
        <v>1003</v>
      </c>
      <c r="Q19" s="124">
        <f>RANK(P19,$P$5:$P$54)</f>
        <v>3</v>
      </c>
    </row>
    <row r="20" spans="1:17" ht="13.2" customHeight="1">
      <c r="A20" s="122"/>
      <c r="B20" s="37">
        <v>93.7</v>
      </c>
      <c r="C20" s="38" t="s">
        <v>44</v>
      </c>
      <c r="D20" s="39">
        <v>1988</v>
      </c>
      <c r="E20" s="39" t="s">
        <v>40</v>
      </c>
      <c r="F20" s="89">
        <v>120</v>
      </c>
      <c r="G20" s="89">
        <v>126</v>
      </c>
      <c r="H20" s="89">
        <v>130</v>
      </c>
      <c r="I20" s="40">
        <f t="shared" si="4"/>
        <v>130</v>
      </c>
      <c r="J20" s="89">
        <v>150</v>
      </c>
      <c r="K20" s="70">
        <v>-156</v>
      </c>
      <c r="L20" s="89">
        <v>156</v>
      </c>
      <c r="M20" s="40">
        <f t="shared" si="5"/>
        <v>156</v>
      </c>
      <c r="N20" s="40">
        <f t="shared" si="6"/>
        <v>286</v>
      </c>
      <c r="O20" s="41">
        <f>IF(ISNUMBER(B20), (IF(175.508&lt; B20,N20, TRUNC(10^(0.75194503*((LOG((B20/175.508)/LOG(10))*(LOG((B20/175.508)/LOG(10)))))),4)*N20)), 0)</f>
        <v>325.23919999999998</v>
      </c>
      <c r="P20" s="125"/>
      <c r="Q20" s="125"/>
    </row>
    <row r="21" spans="1:17" ht="13.2" customHeight="1">
      <c r="A21" s="122"/>
      <c r="B21" s="37">
        <v>99.2</v>
      </c>
      <c r="C21" s="38" t="s">
        <v>41</v>
      </c>
      <c r="D21" s="39">
        <v>1991</v>
      </c>
      <c r="E21" s="39" t="s">
        <v>40</v>
      </c>
      <c r="F21" s="89">
        <v>85</v>
      </c>
      <c r="G21" s="65">
        <v>-90</v>
      </c>
      <c r="H21" s="65">
        <v>-92</v>
      </c>
      <c r="I21" s="40">
        <f t="shared" si="4"/>
        <v>85</v>
      </c>
      <c r="J21" s="65">
        <v>-120</v>
      </c>
      <c r="K21" s="70">
        <v>-120</v>
      </c>
      <c r="L21" s="89">
        <v>120</v>
      </c>
      <c r="M21" s="40">
        <f t="shared" si="5"/>
        <v>120</v>
      </c>
      <c r="N21" s="40">
        <f t="shared" si="6"/>
        <v>205</v>
      </c>
      <c r="O21" s="41">
        <f>IF(ISNUMBER(B21), (IF(175.508&lt; B21,N21, TRUNC(10^(0.75194503*((LOG((B21/175.508)/LOG(10))*(LOG((B21/175.508)/LOG(10)))))),4)*N21)), 0)</f>
        <v>227.98050000000001</v>
      </c>
      <c r="P21" s="125"/>
      <c r="Q21" s="125"/>
    </row>
    <row r="22" spans="1:17" ht="13.8" customHeight="1" thickBot="1">
      <c r="A22" s="123"/>
      <c r="B22" s="42">
        <v>88</v>
      </c>
      <c r="C22" s="43" t="s">
        <v>45</v>
      </c>
      <c r="D22" s="44">
        <v>1994</v>
      </c>
      <c r="E22" s="44" t="s">
        <v>40</v>
      </c>
      <c r="F22" s="94">
        <v>100</v>
      </c>
      <c r="G22" s="94">
        <v>105</v>
      </c>
      <c r="H22" s="94">
        <v>110</v>
      </c>
      <c r="I22" s="45">
        <f t="shared" si="4"/>
        <v>110</v>
      </c>
      <c r="J22" s="94">
        <v>125</v>
      </c>
      <c r="K22" s="76">
        <v>-130</v>
      </c>
      <c r="L22" s="94">
        <v>130</v>
      </c>
      <c r="M22" s="45">
        <f t="shared" si="5"/>
        <v>130</v>
      </c>
      <c r="N22" s="45">
        <f t="shared" si="6"/>
        <v>240</v>
      </c>
      <c r="O22" s="46">
        <f t="shared" ref="O22:O23" si="9">IF(ISNUMBER(B22), (IF(175.508&lt; B22,N22, TRUNC(10^(0.75194503*((LOG((B22/175.508)/LOG(10))*(LOG((B22/175.508)/LOG(10)))))),4)*N22)), 0)</f>
        <v>280.392</v>
      </c>
      <c r="P22" s="126"/>
      <c r="Q22" s="126"/>
    </row>
    <row r="23" spans="1:17" ht="13.2" customHeight="1">
      <c r="A23" s="121" t="s">
        <v>102</v>
      </c>
      <c r="B23" s="32">
        <v>90.8</v>
      </c>
      <c r="C23" s="33" t="s">
        <v>57</v>
      </c>
      <c r="D23" s="34">
        <v>1994</v>
      </c>
      <c r="E23" s="34" t="s">
        <v>40</v>
      </c>
      <c r="F23" s="91">
        <v>85</v>
      </c>
      <c r="G23" s="91">
        <v>92</v>
      </c>
      <c r="H23" s="63">
        <v>-101</v>
      </c>
      <c r="I23" s="35">
        <f t="shared" si="4"/>
        <v>92</v>
      </c>
      <c r="J23" s="91">
        <v>105</v>
      </c>
      <c r="K23" s="68">
        <v>-115</v>
      </c>
      <c r="L23" s="63">
        <v>-116</v>
      </c>
      <c r="M23" s="35">
        <f t="shared" si="5"/>
        <v>105</v>
      </c>
      <c r="N23" s="35">
        <f t="shared" si="6"/>
        <v>197</v>
      </c>
      <c r="O23" s="36">
        <f t="shared" si="9"/>
        <v>227.00310000000002</v>
      </c>
      <c r="P23" s="124">
        <f>SUM(N23:N26)</f>
        <v>695</v>
      </c>
      <c r="Q23" s="124">
        <f>RANK(P23,$P$5:$P$54)</f>
        <v>6</v>
      </c>
    </row>
    <row r="24" spans="1:17" ht="13.2" customHeight="1">
      <c r="A24" s="122"/>
      <c r="B24" s="37">
        <v>86.2</v>
      </c>
      <c r="C24" s="38" t="s">
        <v>94</v>
      </c>
      <c r="D24" s="39">
        <v>1996</v>
      </c>
      <c r="E24" s="39" t="s">
        <v>40</v>
      </c>
      <c r="F24" s="89">
        <v>64</v>
      </c>
      <c r="G24" s="65">
        <v>-69</v>
      </c>
      <c r="H24" s="89">
        <v>71</v>
      </c>
      <c r="I24" s="40">
        <f t="shared" si="4"/>
        <v>71</v>
      </c>
      <c r="J24" s="89">
        <v>84</v>
      </c>
      <c r="K24" s="89">
        <v>88</v>
      </c>
      <c r="L24" s="89">
        <v>91</v>
      </c>
      <c r="M24" s="40">
        <f t="shared" si="5"/>
        <v>91</v>
      </c>
      <c r="N24" s="40">
        <f t="shared" si="6"/>
        <v>162</v>
      </c>
      <c r="O24" s="41">
        <f>IF(ISNUMBER(B24), (IF(175.508&lt; B24,N24, TRUNC(10^(0.75194503*((LOG((B24/175.508)/LOG(10))*(LOG((B24/175.508)/LOG(10)))))),4)*N24)), 0)</f>
        <v>191.07900000000001</v>
      </c>
      <c r="P24" s="125"/>
      <c r="Q24" s="125"/>
    </row>
    <row r="25" spans="1:17" ht="13.2" customHeight="1">
      <c r="A25" s="122"/>
      <c r="B25" s="37">
        <v>76.3</v>
      </c>
      <c r="C25" s="38" t="s">
        <v>90</v>
      </c>
      <c r="D25" s="39">
        <v>1993</v>
      </c>
      <c r="E25" s="39" t="s">
        <v>40</v>
      </c>
      <c r="F25" s="83">
        <v>73</v>
      </c>
      <c r="G25" s="83">
        <v>77</v>
      </c>
      <c r="H25" s="65">
        <v>-81</v>
      </c>
      <c r="I25" s="40">
        <f t="shared" si="4"/>
        <v>77</v>
      </c>
      <c r="J25" s="89">
        <v>103</v>
      </c>
      <c r="K25" s="89">
        <v>107</v>
      </c>
      <c r="L25" s="65">
        <v>-111</v>
      </c>
      <c r="M25" s="40">
        <f t="shared" si="5"/>
        <v>107</v>
      </c>
      <c r="N25" s="40">
        <f t="shared" si="6"/>
        <v>184</v>
      </c>
      <c r="O25" s="41">
        <f t="shared" ref="O25:O26" si="10">IF(ISNUMBER(B25), (IF(175.508&lt; B25,N25, TRUNC(10^(0.75194503*((LOG((B25/175.508)/LOG(10))*(LOG((B25/175.508)/LOG(10)))))),4)*N25)), 0)</f>
        <v>230.7912</v>
      </c>
      <c r="P25" s="125"/>
      <c r="Q25" s="125"/>
    </row>
    <row r="26" spans="1:17" ht="13.8" customHeight="1" thickBot="1">
      <c r="A26" s="123"/>
      <c r="B26" s="42">
        <v>82.7</v>
      </c>
      <c r="C26" s="43" t="s">
        <v>46</v>
      </c>
      <c r="D26" s="44">
        <v>1996</v>
      </c>
      <c r="E26" s="44" t="s">
        <v>40</v>
      </c>
      <c r="F26" s="94">
        <v>55</v>
      </c>
      <c r="G26" s="94">
        <v>60</v>
      </c>
      <c r="H26" s="94">
        <v>65</v>
      </c>
      <c r="I26" s="45">
        <f t="shared" si="4"/>
        <v>65</v>
      </c>
      <c r="J26" s="94">
        <v>81</v>
      </c>
      <c r="K26" s="94">
        <v>85</v>
      </c>
      <c r="L26" s="94">
        <v>87</v>
      </c>
      <c r="M26" s="45">
        <f t="shared" si="5"/>
        <v>87</v>
      </c>
      <c r="N26" s="45">
        <f t="shared" si="6"/>
        <v>152</v>
      </c>
      <c r="O26" s="46">
        <f t="shared" si="10"/>
        <v>182.87120000000002</v>
      </c>
      <c r="P26" s="126"/>
      <c r="Q26" s="126"/>
    </row>
    <row r="27" spans="1:17" ht="13.2" customHeight="1">
      <c r="A27" s="121" t="s">
        <v>103</v>
      </c>
      <c r="B27" s="32">
        <v>60</v>
      </c>
      <c r="C27" s="33" t="s">
        <v>84</v>
      </c>
      <c r="D27" s="34">
        <v>1950</v>
      </c>
      <c r="E27" s="34" t="s">
        <v>40</v>
      </c>
      <c r="F27" s="85">
        <v>37</v>
      </c>
      <c r="G27" s="63">
        <v>-41</v>
      </c>
      <c r="H27" s="85">
        <v>41</v>
      </c>
      <c r="I27" s="35">
        <f t="shared" ref="I27:I41" si="11">IF(MAX(F27:H27)&lt;0,0,MAX(F27:H27))</f>
        <v>41</v>
      </c>
      <c r="J27" s="91">
        <v>55</v>
      </c>
      <c r="K27" s="68">
        <v>-59</v>
      </c>
      <c r="L27" s="91">
        <v>59</v>
      </c>
      <c r="M27" s="35">
        <f t="shared" ref="M27:M41" si="12">IF(MAX(J27:L27)&lt;0,0,MAX(J27:L27))</f>
        <v>59</v>
      </c>
      <c r="N27" s="35">
        <f t="shared" ref="N27:N29" si="13">SUM(I27,M27)</f>
        <v>100</v>
      </c>
      <c r="O27" s="36">
        <f>IF(ISNUMBER(B27), (IF(175.508&lt; B27,N27, TRUNC(10^(0.75194503*((LOG((B27/175.508)/LOG(10))*(LOG((B27/175.508)/LOG(10)))))),4)*N27)), 0)</f>
        <v>145.67000000000002</v>
      </c>
      <c r="P27" s="124">
        <f>SUM(N27:N30)</f>
        <v>531</v>
      </c>
      <c r="Q27" s="124">
        <f>RANK(P27,$P$5:$P$54)</f>
        <v>11</v>
      </c>
    </row>
    <row r="28" spans="1:17" ht="13.2" customHeight="1">
      <c r="A28" s="122"/>
      <c r="B28" s="37">
        <v>65.599999999999994</v>
      </c>
      <c r="C28" s="38" t="s">
        <v>39</v>
      </c>
      <c r="D28" s="39">
        <v>1978</v>
      </c>
      <c r="E28" s="39" t="s">
        <v>40</v>
      </c>
      <c r="F28" s="83">
        <v>40</v>
      </c>
      <c r="G28" s="65">
        <v>-45</v>
      </c>
      <c r="H28" s="65">
        <v>-45</v>
      </c>
      <c r="I28" s="40">
        <f t="shared" si="11"/>
        <v>40</v>
      </c>
      <c r="J28" s="89">
        <v>55</v>
      </c>
      <c r="K28" s="89">
        <v>60</v>
      </c>
      <c r="L28" s="65">
        <v>-63</v>
      </c>
      <c r="M28" s="40">
        <f t="shared" si="12"/>
        <v>60</v>
      </c>
      <c r="N28" s="40">
        <f t="shared" si="13"/>
        <v>100</v>
      </c>
      <c r="O28" s="41">
        <f t="shared" ref="O28" si="14">IF(ISNUMBER(B28), (IF(175.508&lt; B28,N28, TRUNC(10^(0.75194503*((LOG((B28/175.508)/LOG(10))*(LOG((B28/175.508)/LOG(10)))))),4)*N28)), 0)</f>
        <v>137.19</v>
      </c>
      <c r="P28" s="125"/>
      <c r="Q28" s="125"/>
    </row>
    <row r="29" spans="1:17" ht="13.2" customHeight="1">
      <c r="A29" s="122"/>
      <c r="B29" s="37">
        <v>66.7</v>
      </c>
      <c r="C29" s="38" t="s">
        <v>88</v>
      </c>
      <c r="D29" s="39">
        <v>2001</v>
      </c>
      <c r="E29" s="39" t="s">
        <v>36</v>
      </c>
      <c r="F29" s="83">
        <v>90</v>
      </c>
      <c r="G29" s="83">
        <v>95</v>
      </c>
      <c r="H29" s="65">
        <v>-98</v>
      </c>
      <c r="I29" s="40">
        <f t="shared" si="11"/>
        <v>95</v>
      </c>
      <c r="J29" s="89">
        <v>118</v>
      </c>
      <c r="K29" s="70">
        <v>-123</v>
      </c>
      <c r="L29" s="70">
        <v>-123</v>
      </c>
      <c r="M29" s="40">
        <f t="shared" si="12"/>
        <v>118</v>
      </c>
      <c r="N29" s="40">
        <f t="shared" si="13"/>
        <v>213</v>
      </c>
      <c r="O29" s="41">
        <f>IF(ISNUMBER(B29), (IF(175.508&lt; B29,N29, TRUNC(10^(0.75194503*((LOG((B29/175.508)/LOG(10))*(LOG((B29/175.508)/LOG(10)))))),4)*N29)), 0)</f>
        <v>289.14749999999998</v>
      </c>
      <c r="P29" s="125"/>
      <c r="Q29" s="125"/>
    </row>
    <row r="30" spans="1:17" ht="13.8" customHeight="1" thickBot="1">
      <c r="A30" s="123"/>
      <c r="B30" s="42">
        <v>80.900000000000006</v>
      </c>
      <c r="C30" s="43" t="s">
        <v>42</v>
      </c>
      <c r="D30" s="44">
        <v>1949</v>
      </c>
      <c r="E30" s="44" t="s">
        <v>43</v>
      </c>
      <c r="F30" s="87">
        <v>49</v>
      </c>
      <c r="G30" s="87">
        <v>52</v>
      </c>
      <c r="H30" s="87">
        <v>53</v>
      </c>
      <c r="I30" s="45">
        <f t="shared" si="11"/>
        <v>53</v>
      </c>
      <c r="J30" s="94">
        <v>62</v>
      </c>
      <c r="K30" s="76">
        <v>-65</v>
      </c>
      <c r="L30" s="94">
        <v>65</v>
      </c>
      <c r="M30" s="45">
        <f t="shared" si="12"/>
        <v>65</v>
      </c>
      <c r="N30" s="45">
        <f t="shared" ref="N30:N38" si="15">SUM(I30,M30)</f>
        <v>118</v>
      </c>
      <c r="O30" s="46">
        <f t="shared" ref="O30:O35" si="16">IF(ISNUMBER(B30), (IF(175.508&lt; B30,N30, TRUNC(10^(0.75194503*((LOG((B30/175.508)/LOG(10))*(LOG((B30/175.508)/LOG(10)))))),4)*N30)), 0)</f>
        <v>143.52339999999998</v>
      </c>
      <c r="P30" s="126"/>
      <c r="Q30" s="126"/>
    </row>
    <row r="31" spans="1:17" ht="13.2" customHeight="1">
      <c r="A31" s="121" t="s">
        <v>104</v>
      </c>
      <c r="B31" s="32">
        <v>81.900000000000006</v>
      </c>
      <c r="C31" s="33" t="s">
        <v>70</v>
      </c>
      <c r="D31" s="34">
        <v>1966</v>
      </c>
      <c r="E31" s="34" t="s">
        <v>69</v>
      </c>
      <c r="F31" s="91">
        <v>57</v>
      </c>
      <c r="G31" s="91">
        <v>60</v>
      </c>
      <c r="H31" s="91">
        <v>62</v>
      </c>
      <c r="I31" s="35">
        <f t="shared" si="11"/>
        <v>62</v>
      </c>
      <c r="J31" s="91">
        <v>75</v>
      </c>
      <c r="K31" s="91">
        <v>80</v>
      </c>
      <c r="L31" s="63">
        <v>-83</v>
      </c>
      <c r="M31" s="35">
        <f t="shared" si="12"/>
        <v>80</v>
      </c>
      <c r="N31" s="35">
        <f t="shared" si="15"/>
        <v>142</v>
      </c>
      <c r="O31" s="36">
        <f t="shared" si="16"/>
        <v>171.64960000000002</v>
      </c>
      <c r="P31" s="124">
        <f>SUM(N31:N34)</f>
        <v>430</v>
      </c>
      <c r="Q31" s="124">
        <f>RANK(P31,$P$5:$P$54)</f>
        <v>12</v>
      </c>
    </row>
    <row r="32" spans="1:17" ht="13.2" customHeight="1">
      <c r="A32" s="122"/>
      <c r="B32" s="37">
        <v>114.2</v>
      </c>
      <c r="C32" s="38" t="s">
        <v>75</v>
      </c>
      <c r="D32" s="39">
        <v>1996</v>
      </c>
      <c r="E32" s="39" t="s">
        <v>76</v>
      </c>
      <c r="F32" s="65">
        <v>-50</v>
      </c>
      <c r="G32" s="65">
        <v>-50</v>
      </c>
      <c r="H32" s="65">
        <v>-50</v>
      </c>
      <c r="I32" s="40">
        <f t="shared" si="11"/>
        <v>0</v>
      </c>
      <c r="J32" s="107" t="s">
        <v>91</v>
      </c>
      <c r="K32" s="107" t="s">
        <v>91</v>
      </c>
      <c r="L32" s="107" t="s">
        <v>91</v>
      </c>
      <c r="M32" s="40">
        <f t="shared" si="12"/>
        <v>0</v>
      </c>
      <c r="N32" s="40">
        <f t="shared" si="15"/>
        <v>0</v>
      </c>
      <c r="O32" s="41">
        <f t="shared" si="16"/>
        <v>0</v>
      </c>
      <c r="P32" s="125"/>
      <c r="Q32" s="125"/>
    </row>
    <row r="33" spans="1:17" ht="13.2" customHeight="1">
      <c r="A33" s="122"/>
      <c r="B33" s="37">
        <v>84.9</v>
      </c>
      <c r="C33" s="38" t="s">
        <v>68</v>
      </c>
      <c r="D33" s="39">
        <v>1953</v>
      </c>
      <c r="E33" s="39" t="s">
        <v>69</v>
      </c>
      <c r="F33" s="89">
        <v>50</v>
      </c>
      <c r="G33" s="89">
        <v>55</v>
      </c>
      <c r="H33" s="89">
        <v>58</v>
      </c>
      <c r="I33" s="40">
        <f t="shared" si="11"/>
        <v>58</v>
      </c>
      <c r="J33" s="111">
        <v>65</v>
      </c>
      <c r="K33" s="111">
        <v>70</v>
      </c>
      <c r="L33" s="111">
        <v>75</v>
      </c>
      <c r="M33" s="40">
        <f t="shared" si="12"/>
        <v>75</v>
      </c>
      <c r="N33" s="40">
        <f t="shared" si="15"/>
        <v>133</v>
      </c>
      <c r="O33" s="41">
        <f t="shared" si="16"/>
        <v>157.9907</v>
      </c>
      <c r="P33" s="125"/>
      <c r="Q33" s="125"/>
    </row>
    <row r="34" spans="1:17" ht="13.8" customHeight="1" thickBot="1">
      <c r="A34" s="123"/>
      <c r="B34" s="42">
        <v>64.8</v>
      </c>
      <c r="C34" s="43" t="s">
        <v>85</v>
      </c>
      <c r="D34" s="44">
        <v>1993</v>
      </c>
      <c r="E34" s="44" t="s">
        <v>69</v>
      </c>
      <c r="F34" s="87">
        <v>60</v>
      </c>
      <c r="G34" s="67">
        <v>-65</v>
      </c>
      <c r="H34" s="87">
        <v>65</v>
      </c>
      <c r="I34" s="45">
        <f t="shared" si="11"/>
        <v>65</v>
      </c>
      <c r="J34" s="94">
        <v>80</v>
      </c>
      <c r="K34" s="94">
        <v>85</v>
      </c>
      <c r="L34" s="94">
        <v>90</v>
      </c>
      <c r="M34" s="45">
        <f t="shared" si="12"/>
        <v>90</v>
      </c>
      <c r="N34" s="45">
        <f t="shared" si="15"/>
        <v>155</v>
      </c>
      <c r="O34" s="46">
        <f t="shared" si="16"/>
        <v>214.34950000000001</v>
      </c>
      <c r="P34" s="126"/>
      <c r="Q34" s="126"/>
    </row>
    <row r="35" spans="1:17" ht="13.2" customHeight="1">
      <c r="A35" s="121" t="s">
        <v>105</v>
      </c>
      <c r="B35" s="32">
        <v>88.9</v>
      </c>
      <c r="C35" s="33" t="s">
        <v>74</v>
      </c>
      <c r="D35" s="34">
        <v>1983</v>
      </c>
      <c r="E35" s="34" t="s">
        <v>69</v>
      </c>
      <c r="F35" s="91">
        <v>80</v>
      </c>
      <c r="G35" s="91">
        <v>95</v>
      </c>
      <c r="H35" s="91">
        <v>105</v>
      </c>
      <c r="I35" s="35">
        <f t="shared" si="11"/>
        <v>105</v>
      </c>
      <c r="J35" s="91">
        <v>115</v>
      </c>
      <c r="K35" s="91">
        <v>125</v>
      </c>
      <c r="L35" s="110" t="s">
        <v>91</v>
      </c>
      <c r="M35" s="35">
        <f t="shared" si="12"/>
        <v>125</v>
      </c>
      <c r="N35" s="35">
        <f t="shared" si="15"/>
        <v>230</v>
      </c>
      <c r="O35" s="36">
        <f t="shared" si="16"/>
        <v>267.49</v>
      </c>
      <c r="P35" s="124">
        <f>SUM(N35:N38)</f>
        <v>626</v>
      </c>
      <c r="Q35" s="124">
        <f>RANK(P35,$P$5:$P$54)</f>
        <v>8</v>
      </c>
    </row>
    <row r="36" spans="1:17" ht="13.2" customHeight="1">
      <c r="A36" s="122"/>
      <c r="B36" s="37">
        <v>81</v>
      </c>
      <c r="C36" s="38" t="s">
        <v>35</v>
      </c>
      <c r="D36" s="39">
        <v>1957</v>
      </c>
      <c r="E36" s="39" t="s">
        <v>15</v>
      </c>
      <c r="F36" s="83">
        <v>45</v>
      </c>
      <c r="G36" s="83">
        <v>48</v>
      </c>
      <c r="H36" s="65">
        <v>-50</v>
      </c>
      <c r="I36" s="40">
        <f t="shared" si="11"/>
        <v>48</v>
      </c>
      <c r="J36" s="89">
        <v>65</v>
      </c>
      <c r="K36" s="109">
        <v>-71</v>
      </c>
      <c r="L36" s="70">
        <v>-71</v>
      </c>
      <c r="M36" s="40">
        <f t="shared" si="12"/>
        <v>65</v>
      </c>
      <c r="N36" s="40">
        <f t="shared" si="15"/>
        <v>113</v>
      </c>
      <c r="O36" s="41">
        <f>IF(ISNUMBER(B36), (IF(175.508&lt; B36,N36, TRUNC(10^(0.75194503*((LOG((B36/175.508)/LOG(10))*(LOG((B36/175.508)/LOG(10)))))),4)*N36)), 0)</f>
        <v>137.36279999999999</v>
      </c>
      <c r="P36" s="125"/>
      <c r="Q36" s="125"/>
    </row>
    <row r="37" spans="1:17" ht="13.2" customHeight="1">
      <c r="A37" s="122"/>
      <c r="B37" s="37">
        <v>96.2</v>
      </c>
      <c r="C37" s="38" t="s">
        <v>50</v>
      </c>
      <c r="D37" s="39">
        <v>1964</v>
      </c>
      <c r="E37" s="39" t="s">
        <v>15</v>
      </c>
      <c r="F37" s="89">
        <v>55</v>
      </c>
      <c r="G37" s="89">
        <v>60</v>
      </c>
      <c r="H37" s="89">
        <v>65</v>
      </c>
      <c r="I37" s="40">
        <f t="shared" si="11"/>
        <v>65</v>
      </c>
      <c r="J37" s="89">
        <v>75</v>
      </c>
      <c r="K37" s="89">
        <v>80</v>
      </c>
      <c r="L37" s="89">
        <v>83</v>
      </c>
      <c r="M37" s="40">
        <f t="shared" si="12"/>
        <v>83</v>
      </c>
      <c r="N37" s="40">
        <f t="shared" si="15"/>
        <v>148</v>
      </c>
      <c r="O37" s="41">
        <f t="shared" ref="O37:O38" si="17">IF(ISNUMBER(B37), (IF(175.508&lt; B37,N37, TRUNC(10^(0.75194503*((LOG((B37/175.508)/LOG(10))*(LOG((B37/175.508)/LOG(10)))))),4)*N37)), 0)</f>
        <v>166.5444</v>
      </c>
      <c r="P37" s="125"/>
      <c r="Q37" s="125"/>
    </row>
    <row r="38" spans="1:17" ht="13.8" customHeight="1" thickBot="1">
      <c r="A38" s="123"/>
      <c r="B38" s="42">
        <v>87.2</v>
      </c>
      <c r="C38" s="43" t="s">
        <v>93</v>
      </c>
      <c r="D38" s="44">
        <v>1996</v>
      </c>
      <c r="E38" s="44" t="s">
        <v>15</v>
      </c>
      <c r="F38" s="94">
        <v>45</v>
      </c>
      <c r="G38" s="94">
        <v>50</v>
      </c>
      <c r="H38" s="94">
        <v>55</v>
      </c>
      <c r="I38" s="45">
        <f t="shared" si="11"/>
        <v>55</v>
      </c>
      <c r="J38" s="94">
        <v>70</v>
      </c>
      <c r="K38" s="94">
        <v>75</v>
      </c>
      <c r="L38" s="94">
        <v>80</v>
      </c>
      <c r="M38" s="45">
        <f t="shared" si="12"/>
        <v>80</v>
      </c>
      <c r="N38" s="45">
        <f t="shared" si="15"/>
        <v>135</v>
      </c>
      <c r="O38" s="46">
        <f t="shared" si="17"/>
        <v>158.38200000000001</v>
      </c>
      <c r="P38" s="126"/>
      <c r="Q38" s="126"/>
    </row>
    <row r="39" spans="1:17" ht="14.4">
      <c r="A39" s="121" t="s">
        <v>106</v>
      </c>
      <c r="B39" s="32">
        <v>111.1</v>
      </c>
      <c r="C39" s="33" t="s">
        <v>60</v>
      </c>
      <c r="D39" s="34">
        <v>2003</v>
      </c>
      <c r="E39" s="34" t="s">
        <v>63</v>
      </c>
      <c r="F39" s="91">
        <v>110</v>
      </c>
      <c r="G39" s="91">
        <v>116</v>
      </c>
      <c r="H39" s="63">
        <v>-118</v>
      </c>
      <c r="I39" s="35">
        <f t="shared" si="11"/>
        <v>116</v>
      </c>
      <c r="J39" s="91">
        <v>125</v>
      </c>
      <c r="K39" s="91">
        <v>132</v>
      </c>
      <c r="L39" s="68">
        <v>-135</v>
      </c>
      <c r="M39" s="35">
        <f t="shared" si="12"/>
        <v>132</v>
      </c>
      <c r="N39" s="35">
        <f t="shared" ref="N39:N41" si="18">SUM(I39,M39)</f>
        <v>248</v>
      </c>
      <c r="O39" s="36">
        <f>IF(ISNUMBER(B39), (IF(175.508&lt; B39,N39, TRUNC(10^(0.75194503*((LOG((B39/175.508)/LOG(10))*(LOG((B39/175.508)/LOG(10)))))),4)*N39)), 0)</f>
        <v>265.50880000000001</v>
      </c>
      <c r="P39" s="124">
        <f>SUM(N39:N42)</f>
        <v>1052</v>
      </c>
      <c r="Q39" s="124">
        <f>RANK(P39,$P$5:$P$54)</f>
        <v>1</v>
      </c>
    </row>
    <row r="40" spans="1:17" ht="14.4">
      <c r="A40" s="122"/>
      <c r="B40" s="37">
        <v>134.1</v>
      </c>
      <c r="C40" s="38" t="s">
        <v>62</v>
      </c>
      <c r="D40" s="39">
        <v>1996</v>
      </c>
      <c r="E40" s="39" t="s">
        <v>63</v>
      </c>
      <c r="F40" s="89">
        <v>110</v>
      </c>
      <c r="G40" s="89">
        <v>118</v>
      </c>
      <c r="H40" s="65">
        <v>-122</v>
      </c>
      <c r="I40" s="40">
        <f t="shared" si="11"/>
        <v>118</v>
      </c>
      <c r="J40" s="89">
        <v>145</v>
      </c>
      <c r="K40" s="89">
        <v>152</v>
      </c>
      <c r="L40" s="65">
        <v>-161</v>
      </c>
      <c r="M40" s="40">
        <f t="shared" si="12"/>
        <v>152</v>
      </c>
      <c r="N40" s="40">
        <f t="shared" si="18"/>
        <v>270</v>
      </c>
      <c r="O40" s="41">
        <f t="shared" ref="O40" si="19">IF(ISNUMBER(B40), (IF(175.508&lt; B40,N40, TRUNC(10^(0.75194503*((LOG((B40/175.508)/LOG(10))*(LOG((B40/175.508)/LOG(10)))))),4)*N40)), 0)</f>
        <v>276.45300000000003</v>
      </c>
      <c r="P40" s="125"/>
      <c r="Q40" s="125"/>
    </row>
    <row r="41" spans="1:17" ht="14.4">
      <c r="A41" s="122"/>
      <c r="B41" s="37">
        <v>107.3</v>
      </c>
      <c r="C41" s="38" t="s">
        <v>58</v>
      </c>
      <c r="D41" s="39">
        <v>1974</v>
      </c>
      <c r="E41" s="39" t="s">
        <v>63</v>
      </c>
      <c r="F41" s="89">
        <v>115</v>
      </c>
      <c r="G41" s="65">
        <v>-122</v>
      </c>
      <c r="H41" s="89">
        <v>122</v>
      </c>
      <c r="I41" s="40">
        <f t="shared" si="11"/>
        <v>122</v>
      </c>
      <c r="J41" s="89">
        <v>145</v>
      </c>
      <c r="K41" s="89">
        <v>152</v>
      </c>
      <c r="L41" s="70">
        <v>-155</v>
      </c>
      <c r="M41" s="40">
        <f t="shared" si="12"/>
        <v>152</v>
      </c>
      <c r="N41" s="40">
        <f t="shared" si="18"/>
        <v>274</v>
      </c>
      <c r="O41" s="41">
        <f>IF(ISNUMBER(B41), (IF(175.508&lt; B41,N41, TRUNC(10^(0.75194503*((LOG((B41/175.508)/LOG(10))*(LOG((B41/175.508)/LOG(10)))))),4)*N41)), 0)</f>
        <v>296.52280000000002</v>
      </c>
      <c r="P41" s="125"/>
      <c r="Q41" s="125"/>
    </row>
    <row r="42" spans="1:17" ht="15" thickBot="1">
      <c r="A42" s="123"/>
      <c r="B42" s="42">
        <v>89.9</v>
      </c>
      <c r="C42" s="43" t="s">
        <v>61</v>
      </c>
      <c r="D42" s="44">
        <v>1976</v>
      </c>
      <c r="E42" s="44" t="s">
        <v>63</v>
      </c>
      <c r="F42" s="94">
        <v>110</v>
      </c>
      <c r="G42" s="67">
        <v>-117</v>
      </c>
      <c r="H42" s="94">
        <v>117</v>
      </c>
      <c r="I42" s="45">
        <f t="shared" ref="I42:I52" si="20">IF(MAX(F42:H42)&lt;0,0,MAX(F42:H42))</f>
        <v>117</v>
      </c>
      <c r="J42" s="94">
        <v>135</v>
      </c>
      <c r="K42" s="94">
        <v>143</v>
      </c>
      <c r="L42" s="67">
        <v>-148</v>
      </c>
      <c r="M42" s="45">
        <f t="shared" ref="M42:M54" si="21">IF(MAX(J42:L42)&lt;0,0,MAX(J42:L42))</f>
        <v>143</v>
      </c>
      <c r="N42" s="45">
        <f t="shared" ref="N42" si="22">SUM(I42,M42)</f>
        <v>260</v>
      </c>
      <c r="O42" s="46">
        <f t="shared" ref="O42" si="23">IF(ISNUMBER(B42), (IF(175.508&lt; B42,N42, TRUNC(10^(0.75194503*((LOG((B42/175.508)/LOG(10))*(LOG((B42/175.508)/LOG(10)))))),4)*N42)), 0)</f>
        <v>300.89800000000002</v>
      </c>
      <c r="P42" s="126"/>
      <c r="Q42" s="126"/>
    </row>
    <row r="43" spans="1:17" ht="14.4">
      <c r="A43" s="121" t="s">
        <v>107</v>
      </c>
      <c r="B43" s="49">
        <v>57.7</v>
      </c>
      <c r="C43" s="38" t="s">
        <v>53</v>
      </c>
      <c r="D43" s="50">
        <v>2000</v>
      </c>
      <c r="E43" s="39" t="s">
        <v>55</v>
      </c>
      <c r="F43" s="82">
        <v>65</v>
      </c>
      <c r="G43" s="83">
        <v>70</v>
      </c>
      <c r="H43" s="64">
        <v>-72</v>
      </c>
      <c r="I43" s="40">
        <f t="shared" si="20"/>
        <v>70</v>
      </c>
      <c r="J43" s="88">
        <v>85</v>
      </c>
      <c r="K43" s="89">
        <v>90</v>
      </c>
      <c r="L43" s="88">
        <v>92</v>
      </c>
      <c r="M43" s="40">
        <f t="shared" si="21"/>
        <v>92</v>
      </c>
      <c r="N43" s="51">
        <f t="shared" ref="N43:N46" si="24">SUM(I43,M43)</f>
        <v>162</v>
      </c>
      <c r="O43" s="52">
        <f t="shared" ref="O43:O46" si="25">IF(ISNUMBER(B43), (IF(175.508&lt; B43,N43, TRUNC(10^(0.75194503*((LOG((B43/175.508)/LOG(10))*(LOG((B43/175.508)/LOG(10)))))),4)*N43)), 0)</f>
        <v>242.65979999999999</v>
      </c>
      <c r="P43" s="124">
        <f>SUM(N43:N46)</f>
        <v>775</v>
      </c>
      <c r="Q43" s="124">
        <f>RANK(P43,$P$5:$P$54)</f>
        <v>5</v>
      </c>
    </row>
    <row r="44" spans="1:17" ht="14.4">
      <c r="A44" s="122"/>
      <c r="B44" s="49">
        <v>77.599999999999994</v>
      </c>
      <c r="C44" s="38" t="s">
        <v>54</v>
      </c>
      <c r="D44" s="50">
        <v>2002</v>
      </c>
      <c r="E44" s="39" t="s">
        <v>55</v>
      </c>
      <c r="F44" s="82">
        <v>65</v>
      </c>
      <c r="G44" s="65">
        <v>-70</v>
      </c>
      <c r="H44" s="82">
        <v>70</v>
      </c>
      <c r="I44" s="40">
        <f t="shared" si="20"/>
        <v>70</v>
      </c>
      <c r="J44" s="88">
        <v>70</v>
      </c>
      <c r="K44" s="89">
        <v>75</v>
      </c>
      <c r="L44" s="88">
        <v>80</v>
      </c>
      <c r="M44" s="40">
        <f t="shared" si="21"/>
        <v>80</v>
      </c>
      <c r="N44" s="51">
        <f t="shared" si="24"/>
        <v>150</v>
      </c>
      <c r="O44" s="52">
        <f t="shared" si="25"/>
        <v>186.43499999999997</v>
      </c>
      <c r="P44" s="125"/>
      <c r="Q44" s="125"/>
    </row>
    <row r="45" spans="1:17" ht="14.4">
      <c r="A45" s="122"/>
      <c r="B45" s="49">
        <v>71</v>
      </c>
      <c r="C45" s="38" t="s">
        <v>37</v>
      </c>
      <c r="D45" s="50">
        <v>1995</v>
      </c>
      <c r="E45" s="39" t="s">
        <v>38</v>
      </c>
      <c r="F45" s="82">
        <v>90</v>
      </c>
      <c r="G45" s="83">
        <v>95</v>
      </c>
      <c r="H45" s="82">
        <v>100</v>
      </c>
      <c r="I45" s="40">
        <f t="shared" si="20"/>
        <v>100</v>
      </c>
      <c r="J45" s="88">
        <v>120</v>
      </c>
      <c r="K45" s="89">
        <v>125</v>
      </c>
      <c r="L45" s="64">
        <v>-131</v>
      </c>
      <c r="M45" s="40">
        <f t="shared" si="21"/>
        <v>125</v>
      </c>
      <c r="N45" s="51">
        <f t="shared" si="24"/>
        <v>225</v>
      </c>
      <c r="O45" s="52">
        <f t="shared" si="25"/>
        <v>293.98500000000001</v>
      </c>
      <c r="P45" s="125"/>
      <c r="Q45" s="125"/>
    </row>
    <row r="46" spans="1:17" ht="15" thickBot="1">
      <c r="A46" s="123"/>
      <c r="B46" s="49">
        <v>86</v>
      </c>
      <c r="C46" s="38" t="s">
        <v>73</v>
      </c>
      <c r="D46" s="50">
        <v>1994</v>
      </c>
      <c r="E46" s="39" t="s">
        <v>38</v>
      </c>
      <c r="F46" s="88">
        <v>90</v>
      </c>
      <c r="G46" s="65">
        <v>-100</v>
      </c>
      <c r="H46" s="88">
        <v>105</v>
      </c>
      <c r="I46" s="40">
        <f t="shared" si="20"/>
        <v>105</v>
      </c>
      <c r="J46" s="88">
        <v>125</v>
      </c>
      <c r="K46" s="89">
        <v>132</v>
      </c>
      <c r="L46" s="88">
        <v>133</v>
      </c>
      <c r="M46" s="40">
        <f t="shared" si="21"/>
        <v>133</v>
      </c>
      <c r="N46" s="51">
        <f t="shared" si="24"/>
        <v>238</v>
      </c>
      <c r="O46" s="52">
        <f t="shared" si="25"/>
        <v>281.00659999999999</v>
      </c>
      <c r="P46" s="126"/>
      <c r="Q46" s="126"/>
    </row>
    <row r="47" spans="1:17" ht="14.4">
      <c r="A47" s="121" t="s">
        <v>108</v>
      </c>
      <c r="B47" s="32">
        <v>109.5</v>
      </c>
      <c r="C47" s="33" t="s">
        <v>77</v>
      </c>
      <c r="D47" s="34">
        <v>1965</v>
      </c>
      <c r="E47" s="34" t="s">
        <v>78</v>
      </c>
      <c r="F47" s="91">
        <v>92</v>
      </c>
      <c r="G47" s="63">
        <v>-96</v>
      </c>
      <c r="H47" s="91">
        <v>97</v>
      </c>
      <c r="I47" s="35">
        <f t="shared" si="20"/>
        <v>97</v>
      </c>
      <c r="J47" s="63">
        <v>-114</v>
      </c>
      <c r="K47" s="91">
        <v>117</v>
      </c>
      <c r="L47" s="63">
        <v>-123</v>
      </c>
      <c r="M47" s="35">
        <f t="shared" si="21"/>
        <v>117</v>
      </c>
      <c r="N47" s="35">
        <f t="shared" ref="N47:N54" si="26">SUM(I47,M47)</f>
        <v>214</v>
      </c>
      <c r="O47" s="36">
        <f t="shared" ref="O47" si="27">IF(ISNUMBER(B47), (IF(175.508&lt; B47,N47, TRUNC(10^(0.75194503*((LOG((B47/175.508)/LOG(10))*(LOG((B47/175.508)/LOG(10)))))),4)*N47)), 0)</f>
        <v>230.11419999999998</v>
      </c>
      <c r="P47" s="124">
        <f>SUM(N47:N50)</f>
        <v>598</v>
      </c>
      <c r="Q47" s="124">
        <f>RANK(P47,$P$5:$P$54)</f>
        <v>9</v>
      </c>
    </row>
    <row r="48" spans="1:17" ht="14.4">
      <c r="A48" s="122"/>
      <c r="B48" s="37">
        <v>72.599999999999994</v>
      </c>
      <c r="C48" s="38" t="s">
        <v>33</v>
      </c>
      <c r="D48" s="39">
        <v>2000</v>
      </c>
      <c r="E48" s="39" t="s">
        <v>34</v>
      </c>
      <c r="F48" s="65">
        <v>-65</v>
      </c>
      <c r="G48" s="65">
        <v>-65</v>
      </c>
      <c r="H48" s="83">
        <v>65</v>
      </c>
      <c r="I48" s="40">
        <f t="shared" si="20"/>
        <v>65</v>
      </c>
      <c r="J48" s="89">
        <v>85</v>
      </c>
      <c r="K48" s="89">
        <v>90</v>
      </c>
      <c r="L48" s="70">
        <v>-95</v>
      </c>
      <c r="M48" s="40">
        <f t="shared" si="21"/>
        <v>90</v>
      </c>
      <c r="N48" s="40">
        <f t="shared" si="26"/>
        <v>155</v>
      </c>
      <c r="O48" s="41">
        <f>IF(ISNUMBER(B48), (IF(175.508&lt; B48,N48, TRUNC(10^(0.75194503*((LOG((B48/175.508)/LOG(10))*(LOG((B48/175.508)/LOG(10)))))),4)*N48)), 0)</f>
        <v>199.90350000000001</v>
      </c>
      <c r="P48" s="125"/>
      <c r="Q48" s="125"/>
    </row>
    <row r="49" spans="1:17" ht="14.4">
      <c r="A49" s="122"/>
      <c r="B49" s="37">
        <v>85</v>
      </c>
      <c r="C49" s="38" t="s">
        <v>95</v>
      </c>
      <c r="D49" s="39">
        <v>1960</v>
      </c>
      <c r="E49" s="39" t="s">
        <v>52</v>
      </c>
      <c r="F49" s="89">
        <v>58</v>
      </c>
      <c r="G49" s="89">
        <v>62</v>
      </c>
      <c r="H49" s="89">
        <v>65</v>
      </c>
      <c r="I49" s="40">
        <f t="shared" si="20"/>
        <v>65</v>
      </c>
      <c r="J49" s="89">
        <v>78</v>
      </c>
      <c r="K49" s="108">
        <v>-82</v>
      </c>
      <c r="L49" s="65">
        <v>-82</v>
      </c>
      <c r="M49" s="40">
        <f t="shared" si="21"/>
        <v>78</v>
      </c>
      <c r="N49" s="40">
        <f t="shared" si="26"/>
        <v>143</v>
      </c>
      <c r="O49" s="41">
        <f t="shared" ref="O49:O54" si="28">IF(ISNUMBER(B49), (IF(175.508&lt; B49,N49, TRUNC(10^(0.75194503*((LOG((B49/175.508)/LOG(10))*(LOG((B49/175.508)/LOG(10)))))),4)*N49)), 0)</f>
        <v>169.7696</v>
      </c>
      <c r="P49" s="125"/>
      <c r="Q49" s="125"/>
    </row>
    <row r="50" spans="1:17" ht="15" thickBot="1">
      <c r="A50" s="123"/>
      <c r="B50" s="42">
        <v>64</v>
      </c>
      <c r="C50" s="43" t="s">
        <v>59</v>
      </c>
      <c r="D50" s="44">
        <v>1948</v>
      </c>
      <c r="E50" s="44" t="s">
        <v>97</v>
      </c>
      <c r="F50" s="87">
        <v>35</v>
      </c>
      <c r="G50" s="87">
        <v>38</v>
      </c>
      <c r="H50" s="67">
        <v>-40</v>
      </c>
      <c r="I50" s="45">
        <f t="shared" si="20"/>
        <v>38</v>
      </c>
      <c r="J50" s="94">
        <v>45</v>
      </c>
      <c r="K50" s="94">
        <v>48</v>
      </c>
      <c r="L50" s="67">
        <v>-50</v>
      </c>
      <c r="M50" s="45">
        <f t="shared" si="21"/>
        <v>48</v>
      </c>
      <c r="N50" s="45">
        <f t="shared" si="26"/>
        <v>86</v>
      </c>
      <c r="O50" s="46">
        <f t="shared" si="28"/>
        <v>119.9012</v>
      </c>
      <c r="P50" s="126"/>
      <c r="Q50" s="126"/>
    </row>
    <row r="51" spans="1:17" ht="14.4">
      <c r="A51" s="121" t="s">
        <v>109</v>
      </c>
      <c r="B51" s="32">
        <v>76.900000000000006</v>
      </c>
      <c r="C51" s="33" t="s">
        <v>64</v>
      </c>
      <c r="D51" s="34">
        <v>1994</v>
      </c>
      <c r="E51" s="34" t="s">
        <v>71</v>
      </c>
      <c r="F51" s="63">
        <v>-110</v>
      </c>
      <c r="G51" s="85">
        <v>110</v>
      </c>
      <c r="H51" s="85">
        <v>118</v>
      </c>
      <c r="I51" s="35">
        <f t="shared" si="20"/>
        <v>118</v>
      </c>
      <c r="J51" s="91">
        <v>145</v>
      </c>
      <c r="K51" s="68">
        <v>-154</v>
      </c>
      <c r="L51" s="110" t="s">
        <v>91</v>
      </c>
      <c r="M51" s="35">
        <f t="shared" si="21"/>
        <v>145</v>
      </c>
      <c r="N51" s="35">
        <f t="shared" si="26"/>
        <v>263</v>
      </c>
      <c r="O51" s="36">
        <f t="shared" si="28"/>
        <v>328.48700000000002</v>
      </c>
      <c r="P51" s="124">
        <f>SUM(N51:N54)</f>
        <v>1020</v>
      </c>
      <c r="Q51" s="124">
        <f>RANK(P51,$P$5:$P$54)</f>
        <v>2</v>
      </c>
    </row>
    <row r="52" spans="1:17" ht="14.4">
      <c r="A52" s="122"/>
      <c r="B52" s="37">
        <v>75.599999999999994</v>
      </c>
      <c r="C52" s="38" t="s">
        <v>66</v>
      </c>
      <c r="D52" s="39">
        <v>1997</v>
      </c>
      <c r="E52" s="39" t="s">
        <v>71</v>
      </c>
      <c r="F52" s="83">
        <v>120</v>
      </c>
      <c r="G52" s="83">
        <v>125</v>
      </c>
      <c r="H52" s="65">
        <v>-132</v>
      </c>
      <c r="I52" s="40">
        <f t="shared" si="20"/>
        <v>125</v>
      </c>
      <c r="J52" s="89">
        <v>145</v>
      </c>
      <c r="K52" s="89">
        <v>150</v>
      </c>
      <c r="L52" s="107" t="s">
        <v>91</v>
      </c>
      <c r="M52" s="40">
        <f t="shared" si="21"/>
        <v>150</v>
      </c>
      <c r="N52" s="40">
        <f t="shared" si="26"/>
        <v>275</v>
      </c>
      <c r="O52" s="41">
        <f t="shared" si="28"/>
        <v>346.66499999999996</v>
      </c>
      <c r="P52" s="125"/>
      <c r="Q52" s="125"/>
    </row>
    <row r="53" spans="1:17" ht="14.4">
      <c r="A53" s="122"/>
      <c r="B53" s="37">
        <v>103.4</v>
      </c>
      <c r="C53" s="38" t="s">
        <v>67</v>
      </c>
      <c r="D53" s="39">
        <v>1991</v>
      </c>
      <c r="E53" s="39"/>
      <c r="F53" s="89">
        <v>90</v>
      </c>
      <c r="G53" s="89">
        <v>96</v>
      </c>
      <c r="H53" s="65">
        <v>-103</v>
      </c>
      <c r="I53" s="40">
        <f>IF(MAX(F53:H53)&lt;0,0,MAX(F53:H53))</f>
        <v>96</v>
      </c>
      <c r="J53" s="89">
        <v>130</v>
      </c>
      <c r="K53" s="89">
        <v>134</v>
      </c>
      <c r="L53" s="65">
        <v>-142</v>
      </c>
      <c r="M53" s="40">
        <f t="shared" si="21"/>
        <v>134</v>
      </c>
      <c r="N53" s="40">
        <f t="shared" si="26"/>
        <v>230</v>
      </c>
      <c r="O53" s="41">
        <f t="shared" si="28"/>
        <v>252.01099999999997</v>
      </c>
      <c r="P53" s="125"/>
      <c r="Q53" s="125"/>
    </row>
    <row r="54" spans="1:17" ht="15" thickBot="1">
      <c r="A54" s="123"/>
      <c r="B54" s="42">
        <v>84.1</v>
      </c>
      <c r="C54" s="43" t="s">
        <v>65</v>
      </c>
      <c r="D54" s="44">
        <v>1990</v>
      </c>
      <c r="E54" s="44" t="s">
        <v>87</v>
      </c>
      <c r="F54" s="94">
        <v>100</v>
      </c>
      <c r="G54" s="94">
        <v>106</v>
      </c>
      <c r="H54" s="94">
        <v>111</v>
      </c>
      <c r="I54" s="45">
        <f t="shared" ref="I54" si="29">IF(MAX(F54:H54)&lt;0,0,MAX(F54:H54))</f>
        <v>111</v>
      </c>
      <c r="J54" s="94">
        <v>135</v>
      </c>
      <c r="K54" s="94">
        <v>141</v>
      </c>
      <c r="L54" s="67">
        <v>-147</v>
      </c>
      <c r="M54" s="45">
        <f t="shared" si="21"/>
        <v>141</v>
      </c>
      <c r="N54" s="45">
        <f t="shared" si="26"/>
        <v>252</v>
      </c>
      <c r="O54" s="46">
        <f t="shared" si="28"/>
        <v>300.71160000000003</v>
      </c>
      <c r="P54" s="126"/>
      <c r="Q54" s="126"/>
    </row>
    <row r="56" spans="1:17">
      <c r="B56" t="s">
        <v>17</v>
      </c>
    </row>
  </sheetData>
  <mergeCells count="44">
    <mergeCell ref="A3:A4"/>
    <mergeCell ref="A5:A8"/>
    <mergeCell ref="A11:A14"/>
    <mergeCell ref="A15:A18"/>
    <mergeCell ref="A19:A22"/>
    <mergeCell ref="A23:A26"/>
    <mergeCell ref="A27:A30"/>
    <mergeCell ref="A31:A34"/>
    <mergeCell ref="A35:A38"/>
    <mergeCell ref="Q27:Q30"/>
    <mergeCell ref="P31:P34"/>
    <mergeCell ref="Q31:Q34"/>
    <mergeCell ref="P35:P38"/>
    <mergeCell ref="Q35:Q38"/>
    <mergeCell ref="P27:P30"/>
    <mergeCell ref="Q15:Q18"/>
    <mergeCell ref="P19:P22"/>
    <mergeCell ref="Q19:Q22"/>
    <mergeCell ref="P23:P26"/>
    <mergeCell ref="Q23:Q26"/>
    <mergeCell ref="P15:P18"/>
    <mergeCell ref="Q3:Q4"/>
    <mergeCell ref="P5:P8"/>
    <mergeCell ref="Q5:Q8"/>
    <mergeCell ref="P11:P14"/>
    <mergeCell ref="Q11:Q14"/>
    <mergeCell ref="P3:P4"/>
    <mergeCell ref="B1:C1"/>
    <mergeCell ref="D1:L1"/>
    <mergeCell ref="M1:O1"/>
    <mergeCell ref="N3:N4"/>
    <mergeCell ref="O3:O4"/>
    <mergeCell ref="A39:A42"/>
    <mergeCell ref="P39:P42"/>
    <mergeCell ref="Q39:Q42"/>
    <mergeCell ref="A43:A46"/>
    <mergeCell ref="P43:P46"/>
    <mergeCell ref="Q43:Q46"/>
    <mergeCell ref="A47:A50"/>
    <mergeCell ref="P47:P50"/>
    <mergeCell ref="Q47:Q50"/>
    <mergeCell ref="A51:A54"/>
    <mergeCell ref="P51:P54"/>
    <mergeCell ref="Q51:Q54"/>
  </mergeCells>
  <conditionalFormatting sqref="L5:L16 J5:L8 J11:L16 J5:K31 J18:L31 J33:L34 J33:K38 J36:L50 J51:K54 F5:H54 J53:L54">
    <cfRule type="cellIs" dxfId="4" priority="296" stopIfTrue="1" operator="lessThan">
      <formula>0</formula>
    </cfRule>
    <cfRule type="cellIs" dxfId="3" priority="297" stopIfTrue="1" operator="lessThan">
      <formula>0</formula>
    </cfRule>
  </conditionalFormatting>
  <conditionalFormatting sqref="F5:H54">
    <cfRule type="cellIs" dxfId="2" priority="119" operator="greaterThan">
      <formula>0</formula>
    </cfRule>
  </conditionalFormatting>
  <conditionalFormatting sqref="L18:L31 J5:K31 L5:L16 J33:K38 L33:L34 L36:L38 J39:L50 J51:K54 L53:L54">
    <cfRule type="cellIs" dxfId="1" priority="117" operator="greaterThan">
      <formula>0</formula>
    </cfRule>
    <cfRule type="cellIs" dxfId="0" priority="118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1. skupina</vt:lpstr>
      <vt:lpstr>2. skupina </vt:lpstr>
      <vt:lpstr>3. skupina </vt:lpstr>
      <vt:lpstr>Družstva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Lenovo</cp:lastModifiedBy>
  <cp:revision>0</cp:revision>
  <cp:lastPrinted>2010-10-07T17:35:50Z</cp:lastPrinted>
  <dcterms:created xsi:type="dcterms:W3CDTF">1601-01-01T00:00:00Z</dcterms:created>
  <dcterms:modified xsi:type="dcterms:W3CDTF">2019-12-08T18:01:52Z</dcterms:modified>
</cp:coreProperties>
</file>