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085" activeTab="1"/>
  </bookViews>
  <sheets>
    <sheet name="Družstva" sheetId="1" r:id="rId1"/>
    <sheet name="Jednotlivci" sheetId="2" r:id="rId2"/>
    <sheet name="List1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1"/>
  <c r="E41"/>
  <c r="I40"/>
  <c r="E40"/>
  <c r="I39"/>
  <c r="E39"/>
  <c r="I36"/>
  <c r="E36"/>
  <c r="I35"/>
  <c r="E35"/>
  <c r="I34"/>
  <c r="E34"/>
  <c r="I32"/>
  <c r="E32"/>
  <c r="I31"/>
  <c r="E31"/>
  <c r="I30"/>
  <c r="E30"/>
  <c r="I28"/>
  <c r="E28"/>
  <c r="I27"/>
  <c r="E27"/>
  <c r="I26"/>
  <c r="E26"/>
  <c r="I24"/>
  <c r="E24"/>
  <c r="I23"/>
  <c r="E23"/>
  <c r="I22"/>
  <c r="E22"/>
  <c r="I20"/>
  <c r="E20"/>
  <c r="I19"/>
  <c r="E19"/>
  <c r="I18"/>
  <c r="E18"/>
  <c r="I16"/>
  <c r="E16"/>
  <c r="I15"/>
  <c r="E15"/>
  <c r="I14"/>
  <c r="E14"/>
  <c r="I12"/>
  <c r="E12"/>
  <c r="I11"/>
  <c r="E11"/>
  <c r="I10"/>
  <c r="E10"/>
  <c r="I8"/>
  <c r="E8"/>
  <c r="I7"/>
  <c r="E7"/>
  <c r="I6"/>
  <c r="E6"/>
  <c r="M12"/>
  <c r="M11"/>
  <c r="M18"/>
  <c r="E45" i="2"/>
  <c r="I45"/>
  <c r="M45"/>
  <c r="E25"/>
  <c r="I25"/>
  <c r="M25"/>
  <c r="M41"/>
  <c r="I41"/>
  <c r="E41"/>
  <c r="M26"/>
  <c r="I26"/>
  <c r="E26"/>
  <c r="M35"/>
  <c r="I35"/>
  <c r="E35"/>
  <c r="M29"/>
  <c r="I29"/>
  <c r="E29"/>
  <c r="M36"/>
  <c r="I36"/>
  <c r="E36"/>
  <c r="M37"/>
  <c r="I37"/>
  <c r="E37"/>
  <c r="M34"/>
  <c r="I34"/>
  <c r="E34"/>
  <c r="M33"/>
  <c r="I33"/>
  <c r="E33"/>
  <c r="I22"/>
  <c r="E22"/>
  <c r="I8"/>
  <c r="M41" i="1"/>
  <c r="M40"/>
  <c r="M39"/>
  <c r="E38"/>
  <c r="M19" i="2"/>
  <c r="I19"/>
  <c r="E19"/>
  <c r="M6"/>
  <c r="I6"/>
  <c r="E6"/>
  <c r="M5"/>
  <c r="I5"/>
  <c r="E5"/>
  <c r="M18"/>
  <c r="I18"/>
  <c r="E18"/>
  <c r="M6" i="1"/>
  <c r="M7"/>
  <c r="M8"/>
  <c r="M10"/>
  <c r="M14"/>
  <c r="M15"/>
  <c r="M16"/>
  <c r="M19"/>
  <c r="M20"/>
  <c r="M22"/>
  <c r="M23"/>
  <c r="M24"/>
  <c r="M26"/>
  <c r="M27"/>
  <c r="M28"/>
  <c r="M30"/>
  <c r="M31"/>
  <c r="M32"/>
  <c r="M34"/>
  <c r="M35"/>
  <c r="M36"/>
  <c r="E9"/>
  <c r="E13"/>
  <c r="E17"/>
  <c r="E21"/>
  <c r="E25"/>
  <c r="I29"/>
  <c r="M29"/>
  <c r="E33"/>
  <c r="E37"/>
  <c r="I37"/>
  <c r="M37"/>
  <c r="E15" i="2"/>
  <c r="I15"/>
  <c r="M15"/>
  <c r="I9"/>
  <c r="M9"/>
  <c r="E9"/>
  <c r="I10"/>
  <c r="M10"/>
  <c r="E10"/>
  <c r="I14"/>
  <c r="M14"/>
  <c r="E14"/>
  <c r="I16"/>
  <c r="M16"/>
  <c r="E16"/>
  <c r="I17"/>
  <c r="M17"/>
  <c r="E17"/>
  <c r="I11"/>
  <c r="M11"/>
  <c r="E11"/>
  <c r="I12"/>
  <c r="M12"/>
  <c r="E12"/>
  <c r="M8"/>
  <c r="E8"/>
  <c r="I13"/>
  <c r="M13"/>
  <c r="E13"/>
  <c r="I7"/>
  <c r="M7"/>
  <c r="E7"/>
  <c r="M22"/>
  <c r="I27"/>
  <c r="M27"/>
  <c r="E27"/>
  <c r="I23"/>
  <c r="M23"/>
  <c r="E23"/>
  <c r="I32"/>
  <c r="M32"/>
  <c r="E32"/>
  <c r="I28"/>
  <c r="M28"/>
  <c r="E28"/>
  <c r="I30"/>
  <c r="M30"/>
  <c r="E30"/>
  <c r="I24"/>
  <c r="M24"/>
  <c r="E24"/>
  <c r="I31"/>
  <c r="M31"/>
  <c r="E31"/>
  <c r="E40"/>
  <c r="I40"/>
  <c r="M40"/>
  <c r="I42"/>
  <c r="M42"/>
  <c r="E42"/>
  <c r="I44"/>
  <c r="M44"/>
  <c r="E44"/>
  <c r="N37" i="1" l="1"/>
  <c r="O37" s="1"/>
  <c r="N29"/>
  <c r="N41" i="2"/>
  <c r="O41" s="1"/>
  <c r="N45"/>
  <c r="O45" s="1"/>
  <c r="N36"/>
  <c r="O36" s="1"/>
  <c r="N35"/>
  <c r="O35" s="1"/>
  <c r="N37"/>
  <c r="O37" s="1"/>
  <c r="N34"/>
  <c r="O34" s="1"/>
  <c r="N33"/>
  <c r="O33" s="1"/>
  <c r="N32"/>
  <c r="N27"/>
  <c r="O27" s="1"/>
  <c r="O32"/>
  <c r="N25"/>
  <c r="O25" s="1"/>
  <c r="N41" i="1"/>
  <c r="O41" s="1"/>
  <c r="N40"/>
  <c r="O40" s="1"/>
  <c r="N39"/>
  <c r="O39" s="1"/>
  <c r="N5" i="2"/>
  <c r="N19"/>
  <c r="N44"/>
  <c r="N18"/>
  <c r="O18" s="1"/>
  <c r="N6"/>
  <c r="O6" s="1"/>
  <c r="N29"/>
  <c r="O29" s="1"/>
  <c r="N28"/>
  <c r="O28" s="1"/>
  <c r="N26"/>
  <c r="O26" s="1"/>
  <c r="N24"/>
  <c r="O24" s="1"/>
  <c r="N7"/>
  <c r="N13"/>
  <c r="N8"/>
  <c r="N12"/>
  <c r="O12" s="1"/>
  <c r="N17"/>
  <c r="N16"/>
  <c r="N14"/>
  <c r="O14" s="1"/>
  <c r="N10"/>
  <c r="O10" s="1"/>
  <c r="N9"/>
  <c r="O9" s="1"/>
  <c r="O44"/>
  <c r="Q44" s="1"/>
  <c r="N42"/>
  <c r="N40"/>
  <c r="O40" s="1"/>
  <c r="Q40" s="1"/>
  <c r="O42"/>
  <c r="N31"/>
  <c r="O31" s="1"/>
  <c r="N30"/>
  <c r="O30" s="1"/>
  <c r="N23"/>
  <c r="O23" s="1"/>
  <c r="N22"/>
  <c r="O22" s="1"/>
  <c r="N11"/>
  <c r="O11" s="1"/>
  <c r="N15"/>
  <c r="O8"/>
  <c r="N36" i="1"/>
  <c r="O36" s="1"/>
  <c r="N35"/>
  <c r="N34"/>
  <c r="O34" s="1"/>
  <c r="O35"/>
  <c r="N32"/>
  <c r="O32" s="1"/>
  <c r="N31"/>
  <c r="O31" s="1"/>
  <c r="N30"/>
  <c r="O30" s="1"/>
  <c r="N28"/>
  <c r="O28" s="1"/>
  <c r="N27"/>
  <c r="O27" s="1"/>
  <c r="N26"/>
  <c r="O26" s="1"/>
  <c r="N24"/>
  <c r="O24" s="1"/>
  <c r="N23"/>
  <c r="O23" s="1"/>
  <c r="N22"/>
  <c r="O22" s="1"/>
  <c r="N20"/>
  <c r="O20" s="1"/>
  <c r="N19"/>
  <c r="O19" s="1"/>
  <c r="N18"/>
  <c r="O18" s="1"/>
  <c r="N16"/>
  <c r="O16" s="1"/>
  <c r="N15"/>
  <c r="O15" s="1"/>
  <c r="N14"/>
  <c r="O14" s="1"/>
  <c r="N12"/>
  <c r="O12" s="1"/>
  <c r="N11"/>
  <c r="O11" s="1"/>
  <c r="N10"/>
  <c r="O10" s="1"/>
  <c r="N8"/>
  <c r="O8" s="1"/>
  <c r="N7"/>
  <c r="O7" s="1"/>
  <c r="N6"/>
  <c r="O6" s="1"/>
  <c r="Q42" i="2" l="1"/>
  <c r="Q45"/>
  <c r="O19"/>
  <c r="O13"/>
  <c r="Q41"/>
  <c r="Q36"/>
  <c r="Q35"/>
  <c r="O7"/>
  <c r="O5"/>
  <c r="Q29"/>
  <c r="Q31"/>
  <c r="Q22"/>
  <c r="Q25"/>
  <c r="Q27"/>
  <c r="Q32"/>
  <c r="Q33"/>
  <c r="Q28"/>
  <c r="Q30"/>
  <c r="Q26"/>
  <c r="Q23"/>
  <c r="Q24"/>
  <c r="Q34"/>
  <c r="Q37"/>
  <c r="O17"/>
  <c r="O15"/>
  <c r="Q15" s="1"/>
  <c r="O16"/>
  <c r="Q18"/>
  <c r="P38" i="1"/>
  <c r="P13"/>
  <c r="P33"/>
  <c r="P29"/>
  <c r="P25"/>
  <c r="P21"/>
  <c r="P17"/>
  <c r="P9"/>
  <c r="P5"/>
  <c r="Q5" i="2"/>
  <c r="Q11" l="1"/>
  <c r="Q16"/>
  <c r="Q19"/>
  <c r="Q7"/>
  <c r="Q12"/>
  <c r="Q14"/>
  <c r="Q9"/>
  <c r="Q13"/>
  <c r="Q8"/>
  <c r="Q10"/>
  <c r="Q6"/>
  <c r="Q17"/>
  <c r="Q29" i="1"/>
  <c r="Q33"/>
  <c r="Q21"/>
  <c r="Q9"/>
</calcChain>
</file>

<file path=xl/sharedStrings.xml><?xml version="1.0" encoding="utf-8"?>
<sst xmlns="http://schemas.openxmlformats.org/spreadsheetml/2006/main" count="220" uniqueCount="75">
  <si>
    <r>
      <t xml:space="preserve">Pohár starosty města Boskovice ve vzpírání mládeže - </t>
    </r>
    <r>
      <rPr>
        <b/>
        <sz val="18"/>
        <color indexed="10"/>
        <rFont val="Times New Roman"/>
        <family val="1"/>
        <charset val="238"/>
      </rPr>
      <t>DRUŽSTVA</t>
    </r>
  </si>
  <si>
    <r>
      <t xml:space="preserve">Kategorie: </t>
    </r>
    <r>
      <rPr>
        <b/>
        <sz val="12"/>
        <rFont val="Times New Roman"/>
        <family val="1"/>
        <charset val="238"/>
      </rPr>
      <t>DRUŽSTVA</t>
    </r>
  </si>
  <si>
    <t>Trh</t>
  </si>
  <si>
    <t>Nadhoz</t>
  </si>
  <si>
    <t>Jméno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</si>
  <si>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</si>
  <si>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</si>
  <si>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</si>
  <si>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</si>
  <si>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</si>
  <si>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</si>
  <si>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</si>
  <si>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</si>
  <si>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</si>
  <si>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Celkem</t>
  </si>
  <si>
    <t>Poř.</t>
  </si>
  <si>
    <t>Senica</t>
  </si>
  <si>
    <t>Mezinárodní velká cena o pohár starosty  Města Boskovice ve vzpírání</t>
  </si>
  <si>
    <t>Oddíl</t>
  </si>
  <si>
    <t>Ružomberok</t>
  </si>
  <si>
    <t>Krásno NK</t>
  </si>
  <si>
    <t>Holešov</t>
  </si>
  <si>
    <t>Boskovice A</t>
  </si>
  <si>
    <r>
      <t>Kategorie:</t>
    </r>
    <r>
      <rPr>
        <b/>
        <sz val="12"/>
        <rFont val="Times New Roman"/>
        <family val="1"/>
        <charset val="238"/>
      </rPr>
      <t xml:space="preserve">  ŽÁCI DO 15 LET</t>
    </r>
  </si>
  <si>
    <r>
      <t>Kategorie:</t>
    </r>
    <r>
      <rPr>
        <b/>
        <sz val="12"/>
        <rFont val="Times New Roman"/>
        <family val="1"/>
        <charset val="238"/>
      </rPr>
      <t xml:space="preserve"> JUNIOŘI DO 23 LET</t>
    </r>
  </si>
  <si>
    <t>Boskovice B</t>
  </si>
  <si>
    <t>Dolný Kubín</t>
  </si>
  <si>
    <t>Rozhodčí: Stuchlík,Doležal,Liška,Z.Sekanina,Špidlík,Kužílek</t>
  </si>
  <si>
    <t>Rozhodčí:Stuchlík,Doležal,Liška,Špidlík,Kužílek,Sekanina</t>
  </si>
  <si>
    <t>R.Benka</t>
  </si>
  <si>
    <t>Dolny kubín</t>
  </si>
  <si>
    <t>D. Brňo</t>
  </si>
  <si>
    <t>M. Gerat</t>
  </si>
  <si>
    <t>P. Tinka</t>
  </si>
  <si>
    <t>Nové Mesto</t>
  </si>
  <si>
    <t>N. Sika</t>
  </si>
  <si>
    <t>David Kolář</t>
  </si>
  <si>
    <t>J. Kolář</t>
  </si>
  <si>
    <t>J. Hartl</t>
  </si>
  <si>
    <t>Š. Lepka</t>
  </si>
  <si>
    <t>Boskovice</t>
  </si>
  <si>
    <t xml:space="preserve">T. Skopal </t>
  </si>
  <si>
    <t>V. Jura</t>
  </si>
  <si>
    <t>D. Staněk</t>
  </si>
  <si>
    <t>K. Keprt</t>
  </si>
  <si>
    <t>E. Čuřík</t>
  </si>
  <si>
    <t>Andrej Truchly</t>
  </si>
  <si>
    <t>Krásno</t>
  </si>
  <si>
    <t>Tomáš Rehák</t>
  </si>
  <si>
    <t>A. Klimo</t>
  </si>
  <si>
    <t>A. Mikuš</t>
  </si>
  <si>
    <t>V. Kořínek</t>
  </si>
  <si>
    <t>M. Novotný</t>
  </si>
  <si>
    <t xml:space="preserve">M. Škodáček </t>
  </si>
  <si>
    <t>M. Blažek</t>
  </si>
  <si>
    <t>J. Dvořák</t>
  </si>
  <si>
    <t>D. Komárek</t>
  </si>
  <si>
    <t>P. Sivera</t>
  </si>
  <si>
    <t>Adam Jesenský</t>
  </si>
  <si>
    <t>Matej Adamek</t>
  </si>
  <si>
    <t>Michal rehák</t>
  </si>
  <si>
    <t>P. Mareček</t>
  </si>
  <si>
    <t>O. Hovjacký</t>
  </si>
  <si>
    <t>Petra Hricová</t>
  </si>
  <si>
    <t>Vojtičko Petr</t>
  </si>
  <si>
    <t>Patrik Víťaz</t>
  </si>
  <si>
    <t>Šikula Libor</t>
  </si>
  <si>
    <t>pořadí v roč.</t>
  </si>
  <si>
    <r>
      <t>Kategorie:</t>
    </r>
    <r>
      <rPr>
        <b/>
        <sz val="12"/>
        <rFont val="Times New Roman"/>
        <family val="1"/>
        <charset val="238"/>
      </rPr>
      <t xml:space="preserve"> JUNIORI DO 20 LET</t>
    </r>
  </si>
  <si>
    <t>Jana Ševčíková</t>
  </si>
  <si>
    <r>
      <t>Kategorie:</t>
    </r>
    <r>
      <rPr>
        <b/>
        <sz val="12"/>
        <rFont val="Times New Roman"/>
        <family val="1"/>
        <charset val="238"/>
      </rPr>
      <t xml:space="preserve"> JUNIORKY a ŽENY</t>
    </r>
  </si>
  <si>
    <t>Holešov B</t>
  </si>
  <si>
    <t>Holešov A</t>
  </si>
  <si>
    <t>Nové Město</t>
  </si>
  <si>
    <t>Národní rekord do 81 kg - Petr Mareček 151 kg -TRH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</si>
</sst>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 ;[Red]\-0\ "/>
  </numFmts>
  <fonts count="9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6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2" fontId="3" fillId="0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64" fontId="3" fillId="5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3" fillId="5" borderId="18" xfId="0" applyFont="1" applyFill="1" applyBorder="1" applyAlignment="1">
      <alignment horizontal="left"/>
    </xf>
    <xf numFmtId="2" fontId="3" fillId="5" borderId="27" xfId="0" applyNumberFormat="1" applyFont="1" applyFill="1" applyBorder="1" applyAlignment="1">
      <alignment horizontal="center"/>
    </xf>
    <xf numFmtId="1" fontId="3" fillId="5" borderId="27" xfId="0" applyNumberFormat="1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28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5" borderId="19" xfId="0" applyNumberFormat="1" applyFont="1" applyFill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2" fontId="3" fillId="0" borderId="34" xfId="0" applyNumberFormat="1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0" fontId="3" fillId="5" borderId="38" xfId="0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64" fontId="0" fillId="0" borderId="0" xfId="0" applyNumberFormat="1"/>
    <xf numFmtId="164" fontId="4" fillId="0" borderId="42" xfId="0" applyNumberFormat="1" applyFont="1" applyFill="1" applyBorder="1" applyAlignment="1">
      <alignment horizontal="center"/>
    </xf>
    <xf numFmtId="164" fontId="4" fillId="0" borderId="4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center"/>
    </xf>
    <xf numFmtId="165" fontId="3" fillId="0" borderId="45" xfId="0" applyNumberFormat="1" applyFont="1" applyFill="1" applyBorder="1" applyAlignment="1">
      <alignment horizontal="center"/>
    </xf>
    <xf numFmtId="165" fontId="3" fillId="0" borderId="35" xfId="0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0" fontId="0" fillId="5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4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164" fontId="4" fillId="5" borderId="30" xfId="0" applyNumberFormat="1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8" xfId="0" applyFont="1" applyFill="1" applyBorder="1" applyAlignment="1"/>
    <xf numFmtId="0" fontId="3" fillId="5" borderId="38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4" fillId="5" borderId="49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4" fillId="5" borderId="52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164" fontId="4" fillId="0" borderId="56" xfId="0" applyNumberFormat="1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center"/>
    </xf>
    <xf numFmtId="2" fontId="3" fillId="6" borderId="34" xfId="0" applyNumberFormat="1" applyFont="1" applyFill="1" applyBorder="1" applyAlignment="1">
      <alignment horizontal="center"/>
    </xf>
    <xf numFmtId="1" fontId="3" fillId="6" borderId="34" xfId="0" applyNumberFormat="1" applyFont="1" applyFill="1" applyBorder="1" applyAlignment="1">
      <alignment horizontal="center"/>
    </xf>
    <xf numFmtId="164" fontId="3" fillId="6" borderId="20" xfId="0" applyNumberFormat="1" applyFont="1" applyFill="1" applyBorder="1" applyAlignment="1">
      <alignment horizontal="center"/>
    </xf>
    <xf numFmtId="165" fontId="3" fillId="7" borderId="21" xfId="0" applyNumberFormat="1" applyFont="1" applyFill="1" applyBorder="1" applyAlignment="1">
      <alignment horizontal="center"/>
    </xf>
    <xf numFmtId="165" fontId="3" fillId="8" borderId="53" xfId="0" applyNumberFormat="1" applyFont="1" applyFill="1" applyBorder="1" applyAlignment="1">
      <alignment horizontal="center"/>
    </xf>
    <xf numFmtId="165" fontId="3" fillId="7" borderId="53" xfId="0" applyNumberFormat="1" applyFont="1" applyFill="1" applyBorder="1" applyAlignment="1">
      <alignment horizontal="center"/>
    </xf>
    <xf numFmtId="165" fontId="3" fillId="9" borderId="53" xfId="0" applyNumberFormat="1" applyFont="1" applyFill="1" applyBorder="1" applyAlignment="1">
      <alignment horizontal="center"/>
    </xf>
    <xf numFmtId="165" fontId="3" fillId="9" borderId="21" xfId="0" applyNumberFormat="1" applyFont="1" applyFill="1" applyBorder="1" applyAlignment="1">
      <alignment horizontal="center"/>
    </xf>
    <xf numFmtId="165" fontId="3" fillId="8" borderId="21" xfId="0" applyNumberFormat="1" applyFont="1" applyFill="1" applyBorder="1" applyAlignment="1">
      <alignment horizontal="center"/>
    </xf>
    <xf numFmtId="165" fontId="6" fillId="7" borderId="53" xfId="0" applyNumberFormat="1" applyFont="1" applyFill="1" applyBorder="1" applyAlignment="1">
      <alignment horizontal="center"/>
    </xf>
    <xf numFmtId="165" fontId="3" fillId="7" borderId="23" xfId="0" applyNumberFormat="1" applyFont="1" applyFill="1" applyBorder="1" applyAlignment="1">
      <alignment horizontal="center" vertical="center"/>
    </xf>
    <xf numFmtId="165" fontId="3" fillId="7" borderId="53" xfId="0" applyNumberFormat="1" applyFont="1" applyFill="1" applyBorder="1" applyAlignment="1">
      <alignment horizontal="center" vertical="center"/>
    </xf>
    <xf numFmtId="165" fontId="3" fillId="7" borderId="23" xfId="0" applyNumberFormat="1" applyFont="1" applyFill="1" applyBorder="1" applyAlignment="1">
      <alignment horizontal="center"/>
    </xf>
    <xf numFmtId="165" fontId="3" fillId="8" borderId="53" xfId="0" applyNumberFormat="1" applyFont="1" applyFill="1" applyBorder="1" applyAlignment="1">
      <alignment horizontal="center" vertical="center"/>
    </xf>
    <xf numFmtId="165" fontId="3" fillId="7" borderId="35" xfId="0" applyNumberFormat="1" applyFont="1" applyFill="1" applyBorder="1" applyAlignment="1">
      <alignment horizontal="center"/>
    </xf>
    <xf numFmtId="165" fontId="3" fillId="7" borderId="45" xfId="0" applyNumberFormat="1" applyFont="1" applyFill="1" applyBorder="1" applyAlignment="1">
      <alignment horizontal="center"/>
    </xf>
    <xf numFmtId="165" fontId="3" fillId="8" borderId="45" xfId="0" applyNumberFormat="1" applyFont="1" applyFill="1" applyBorder="1" applyAlignment="1">
      <alignment horizontal="center"/>
    </xf>
    <xf numFmtId="165" fontId="3" fillId="7" borderId="37" xfId="0" applyNumberFormat="1" applyFont="1" applyFill="1" applyBorder="1" applyAlignment="1">
      <alignment horizontal="center"/>
    </xf>
    <xf numFmtId="2" fontId="0" fillId="0" borderId="0" xfId="0" applyNumberFormat="1" applyFont="1"/>
    <xf numFmtId="1" fontId="0" fillId="0" borderId="0" xfId="0" applyNumberFormat="1"/>
    <xf numFmtId="165" fontId="0" fillId="0" borderId="0" xfId="0" applyNumberFormat="1"/>
    <xf numFmtId="0" fontId="4" fillId="5" borderId="13" xfId="0" applyFont="1" applyFill="1" applyBorder="1" applyAlignment="1">
      <alignment horizontal="center"/>
    </xf>
    <xf numFmtId="164" fontId="4" fillId="0" borderId="5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4" fillId="0" borderId="60" xfId="0" applyFont="1" applyBorder="1" applyAlignment="1">
      <alignment horizontal="center"/>
    </xf>
    <xf numFmtId="164" fontId="4" fillId="5" borderId="59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164" fontId="4" fillId="0" borderId="61" xfId="0" applyNumberFormat="1" applyFont="1" applyFill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4" fillId="10" borderId="59" xfId="0" applyNumberFormat="1" applyFont="1" applyFill="1" applyBorder="1" applyAlignment="1">
      <alignment horizontal="center"/>
    </xf>
    <xf numFmtId="0" fontId="4" fillId="11" borderId="59" xfId="0" applyNumberFormat="1" applyFont="1" applyFill="1" applyBorder="1" applyAlignment="1">
      <alignment horizontal="center"/>
    </xf>
    <xf numFmtId="0" fontId="4" fillId="12" borderId="59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/>
    <xf numFmtId="164" fontId="3" fillId="0" borderId="26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121081</xdr:colOff>
      <xdr:row>45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5941017" y="10404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P44"/>
  <sheetViews>
    <sheetView topLeftCell="A2" zoomScale="118" zoomScaleNormal="118" zoomScaleSheetLayoutView="85" workbookViewId="0">
      <selection activeCell="A42" sqref="A42:XFD49"/>
    </sheetView>
  </sheetViews>
  <sheetFormatPr defaultRowHeight="12.75"/>
  <cols>
    <col min="1" max="2" width="17.85546875" customWidth="1"/>
    <col min="3" max="3" width="6.28515625" customWidth="1"/>
    <col min="4" max="4" width="6" customWidth="1"/>
    <col min="5" max="5" width="13.42578125" customWidth="1"/>
    <col min="6" max="6" width="5.5703125" customWidth="1"/>
    <col min="7" max="7" width="5.7109375" customWidth="1"/>
    <col min="8" max="8" width="5.140625" customWidth="1"/>
    <col min="9" max="9" width="5.7109375" customWidth="1"/>
    <col min="10" max="10" width="5.140625" customWidth="1"/>
    <col min="11" max="11" width="5.42578125" customWidth="1"/>
    <col min="12" max="12" width="5.140625" customWidth="1"/>
    <col min="13" max="13" width="5.42578125" customWidth="1"/>
    <col min="14" max="14" width="8.140625" customWidth="1"/>
    <col min="15" max="15" width="15.85546875" customWidth="1"/>
    <col min="16" max="16" width="10.7109375" customWidth="1"/>
    <col min="17" max="17" width="9.28515625" customWidth="1"/>
    <col min="18" max="18" width="9.5703125" customWidth="1"/>
    <col min="19" max="19" width="9.42578125" customWidth="1"/>
    <col min="20" max="20" width="4.140625" customWidth="1"/>
  </cols>
  <sheetData>
    <row r="1" spans="1:42" ht="22.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42" ht="23.25" thickBot="1">
      <c r="A2" s="143">
        <v>43820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42" ht="17.25" thickTop="1" thickBot="1">
      <c r="A3" s="144" t="s">
        <v>1</v>
      </c>
      <c r="B3" s="144"/>
      <c r="C3" s="144"/>
      <c r="D3" s="144"/>
      <c r="E3" s="144"/>
      <c r="F3" s="145" t="s">
        <v>2</v>
      </c>
      <c r="G3" s="145"/>
      <c r="H3" s="145"/>
      <c r="I3" s="145"/>
      <c r="J3" s="146" t="s">
        <v>3</v>
      </c>
      <c r="K3" s="146"/>
      <c r="L3" s="146"/>
      <c r="M3" s="146"/>
      <c r="N3" s="147"/>
      <c r="O3" s="147"/>
      <c r="P3" s="147"/>
      <c r="Q3" s="147"/>
    </row>
    <row r="4" spans="1:42" ht="16.5" thickBot="1">
      <c r="A4" s="1" t="s">
        <v>4</v>
      </c>
      <c r="B4" s="11"/>
      <c r="C4" s="2" t="s">
        <v>5</v>
      </c>
      <c r="D4" s="2" t="s">
        <v>6</v>
      </c>
      <c r="E4" s="3" t="s">
        <v>7</v>
      </c>
      <c r="F4" s="4" t="s">
        <v>8</v>
      </c>
      <c r="G4" s="5" t="s">
        <v>9</v>
      </c>
      <c r="H4" s="5" t="s">
        <v>10</v>
      </c>
      <c r="I4" s="6" t="s">
        <v>2</v>
      </c>
      <c r="J4" s="7" t="s">
        <v>8</v>
      </c>
      <c r="K4" s="8" t="s">
        <v>9</v>
      </c>
      <c r="L4" s="8" t="s">
        <v>10</v>
      </c>
      <c r="M4" s="9" t="s">
        <v>11</v>
      </c>
      <c r="N4" s="10" t="s">
        <v>12</v>
      </c>
      <c r="O4" s="11" t="s">
        <v>13</v>
      </c>
      <c r="P4" s="12" t="s">
        <v>14</v>
      </c>
      <c r="Q4" s="13" t="s">
        <v>15</v>
      </c>
    </row>
    <row r="5" spans="1:42" ht="17.25" thickTop="1" thickBot="1">
      <c r="A5" s="137" t="s">
        <v>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4">
        <f>SUM(O6:O8)</f>
        <v>436.35982832963555</v>
      </c>
      <c r="Q5" s="15">
        <v>9</v>
      </c>
    </row>
    <row r="6" spans="1:42" ht="16.5" thickBot="1">
      <c r="A6" s="46" t="s">
        <v>29</v>
      </c>
      <c r="B6" s="82" t="s">
        <v>30</v>
      </c>
      <c r="C6" s="24">
        <v>68</v>
      </c>
      <c r="D6" s="25">
        <v>2005</v>
      </c>
      <c r="E6" s="19">
        <f t="shared" ref="E6:E8" si="0">10^(0.75194503*((LOG((C6/175.508)/LOG(10))*(LOG((C6/175.508)/LOG(10))))))</f>
        <v>1.3412410532081744</v>
      </c>
      <c r="F6" s="107">
        <v>68</v>
      </c>
      <c r="G6" s="108">
        <v>-72</v>
      </c>
      <c r="H6" s="109">
        <v>72</v>
      </c>
      <c r="I6" s="26">
        <f t="shared" ref="I6:I8" si="1">IF(MAX(F6:H6)&lt;0,0,MAX(F6:H6))</f>
        <v>72</v>
      </c>
      <c r="J6" s="114">
        <v>83</v>
      </c>
      <c r="K6" s="115">
        <v>88</v>
      </c>
      <c r="L6" s="115">
        <v>-92</v>
      </c>
      <c r="M6" s="20">
        <f>IF(MAX(J6:L6)&lt;0,0,MAX(J6:L6))</f>
        <v>88</v>
      </c>
      <c r="N6" s="21">
        <f>I6+M6</f>
        <v>160</v>
      </c>
      <c r="O6" s="22">
        <f>N6*E6</f>
        <v>214.5985685133079</v>
      </c>
      <c r="P6" s="148"/>
      <c r="Q6" s="148"/>
    </row>
    <row r="7" spans="1:42" ht="17.25" thickTop="1" thickBot="1">
      <c r="A7" s="33" t="s">
        <v>31</v>
      </c>
      <c r="B7" s="82" t="s">
        <v>30</v>
      </c>
      <c r="C7" s="24">
        <v>51.3</v>
      </c>
      <c r="D7" s="25">
        <v>2007</v>
      </c>
      <c r="E7" s="19">
        <f t="shared" si="0"/>
        <v>1.638950569308069</v>
      </c>
      <c r="F7" s="107">
        <v>31</v>
      </c>
      <c r="G7" s="109">
        <v>35</v>
      </c>
      <c r="H7" s="108">
        <v>-39</v>
      </c>
      <c r="I7" s="26">
        <f t="shared" si="1"/>
        <v>35</v>
      </c>
      <c r="J7" s="116">
        <v>40</v>
      </c>
      <c r="K7" s="109">
        <v>45</v>
      </c>
      <c r="L7" s="108">
        <v>-49</v>
      </c>
      <c r="M7" s="26">
        <f>IF(MAX(J7:L7)&lt;0,0,MAX(J7:L7))</f>
        <v>45</v>
      </c>
      <c r="N7" s="27">
        <f>I7+M7</f>
        <v>80</v>
      </c>
      <c r="O7" s="28">
        <f>N7*E7</f>
        <v>131.11604554464552</v>
      </c>
      <c r="P7" s="148"/>
      <c r="Q7" s="148"/>
    </row>
    <row r="8" spans="1:42" ht="14.1" customHeight="1" thickTop="1" thickBot="1">
      <c r="A8" s="88" t="s">
        <v>32</v>
      </c>
      <c r="B8" s="86" t="s">
        <v>30</v>
      </c>
      <c r="C8" s="57">
        <v>72.099999999999994</v>
      </c>
      <c r="D8" s="58">
        <v>2007</v>
      </c>
      <c r="E8" s="19">
        <f t="shared" si="0"/>
        <v>1.2949316324526012</v>
      </c>
      <c r="F8" s="107">
        <v>25</v>
      </c>
      <c r="G8" s="110">
        <v>28</v>
      </c>
      <c r="H8" s="110">
        <v>-30</v>
      </c>
      <c r="I8" s="20">
        <f t="shared" si="1"/>
        <v>28</v>
      </c>
      <c r="J8" s="116">
        <v>35</v>
      </c>
      <c r="K8" s="109">
        <v>40</v>
      </c>
      <c r="L8" s="108">
        <v>42</v>
      </c>
      <c r="M8" s="20">
        <f>IF(MAX(J8:L8)&lt;0,0,MAX(J8:L8))</f>
        <v>42</v>
      </c>
      <c r="N8" s="30">
        <f>I8+M8</f>
        <v>70</v>
      </c>
      <c r="O8" s="31">
        <f>N8*E8</f>
        <v>90.645214271682093</v>
      </c>
      <c r="P8" s="148"/>
      <c r="Q8" s="148"/>
    </row>
    <row r="9" spans="1:42" ht="17.25" thickTop="1" thickBot="1">
      <c r="A9" s="137" t="s">
        <v>19</v>
      </c>
      <c r="B9" s="137"/>
      <c r="C9" s="137"/>
      <c r="D9" s="137"/>
      <c r="E9" s="137" t="e">
        <f t="shared" ref="E9:E28" si="2">10^(0.75194503*((LOG((C9/175.508)/LOG(10))*(LOG((C9/175.508)/LOG(10))))))</f>
        <v>#NUM!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4">
        <f>SUM(O10:O12)</f>
        <v>782.37512296555565</v>
      </c>
      <c r="Q9" s="15">
        <f>RANK(P9,P5:P36,0)</f>
        <v>3</v>
      </c>
      <c r="T9" s="32"/>
      <c r="U9" s="32"/>
      <c r="V9" s="32"/>
      <c r="W9" s="32"/>
      <c r="X9" s="32"/>
      <c r="Y9" s="32"/>
      <c r="Z9" s="32"/>
    </row>
    <row r="10" spans="1:42" ht="16.5" thickBot="1">
      <c r="A10" s="23" t="s">
        <v>60</v>
      </c>
      <c r="B10" s="82" t="s">
        <v>19</v>
      </c>
      <c r="C10" s="17">
        <v>99.9</v>
      </c>
      <c r="D10" s="25">
        <v>2001</v>
      </c>
      <c r="E10" s="19">
        <f t="shared" si="2"/>
        <v>1.1092682915813312</v>
      </c>
      <c r="F10" s="107">
        <v>120</v>
      </c>
      <c r="G10" s="109">
        <v>126</v>
      </c>
      <c r="H10" s="108">
        <v>130</v>
      </c>
      <c r="I10" s="26">
        <f t="shared" ref="I10:I12" si="3">IF(MAX(F10:H10)&lt;0,0,MAX(F10:H10))</f>
        <v>130</v>
      </c>
      <c r="J10" s="116">
        <v>145</v>
      </c>
      <c r="K10" s="109">
        <v>-152</v>
      </c>
      <c r="L10" s="109">
        <v>-155</v>
      </c>
      <c r="M10" s="26">
        <f>IF(MAX(J10:L10)&lt;0,0,MAX(J10:L10))</f>
        <v>145</v>
      </c>
      <c r="N10" s="34">
        <f>I10+M10</f>
        <v>275</v>
      </c>
      <c r="O10" s="22">
        <f>N10*E10</f>
        <v>305.04878018486608</v>
      </c>
      <c r="P10" s="149"/>
      <c r="Q10" s="149"/>
      <c r="T10" s="32"/>
      <c r="U10" s="35"/>
      <c r="V10" s="36"/>
      <c r="W10" s="37"/>
      <c r="X10" s="38"/>
      <c r="Y10" s="32"/>
      <c r="Z10" s="32"/>
    </row>
    <row r="11" spans="1:42" ht="17.25" thickTop="1" thickBot="1">
      <c r="A11" s="23" t="s">
        <v>65</v>
      </c>
      <c r="B11" s="82" t="s">
        <v>19</v>
      </c>
      <c r="C11" s="17">
        <v>91.8</v>
      </c>
      <c r="D11" s="25">
        <v>2000</v>
      </c>
      <c r="E11" s="19">
        <f t="shared" si="2"/>
        <v>1.1470079913225022</v>
      </c>
      <c r="F11" s="107">
        <v>117</v>
      </c>
      <c r="G11" s="109">
        <v>-124</v>
      </c>
      <c r="H11" s="108">
        <v>-125</v>
      </c>
      <c r="I11" s="26">
        <f t="shared" si="3"/>
        <v>117</v>
      </c>
      <c r="J11" s="116">
        <v>141</v>
      </c>
      <c r="K11" s="109">
        <v>147</v>
      </c>
      <c r="L11" s="109">
        <v>-155</v>
      </c>
      <c r="M11" s="26">
        <f>IF(MAX(J11:L11)&lt;0,0,MAX(J11:L11))</f>
        <v>147</v>
      </c>
      <c r="N11" s="27">
        <f>I11+M11</f>
        <v>264</v>
      </c>
      <c r="O11" s="41">
        <f>N11*E11</f>
        <v>302.81010970914059</v>
      </c>
      <c r="P11" s="149"/>
      <c r="Q11" s="149"/>
      <c r="T11" s="32"/>
      <c r="U11" s="32"/>
      <c r="V11" s="32"/>
      <c r="W11" s="32"/>
      <c r="X11" s="32"/>
      <c r="Y11" s="32"/>
      <c r="Z11" s="32"/>
    </row>
    <row r="12" spans="1:42" ht="17.25" thickTop="1" thickBot="1">
      <c r="A12" s="29" t="s">
        <v>63</v>
      </c>
      <c r="B12" s="86" t="s">
        <v>19</v>
      </c>
      <c r="C12" s="17">
        <v>63.1</v>
      </c>
      <c r="D12" s="18">
        <v>1997</v>
      </c>
      <c r="E12" s="19">
        <f t="shared" si="2"/>
        <v>1.4073889763834597</v>
      </c>
      <c r="F12" s="107">
        <v>53</v>
      </c>
      <c r="G12" s="109">
        <v>-57</v>
      </c>
      <c r="H12" s="109">
        <v>-58</v>
      </c>
      <c r="I12" s="26">
        <f t="shared" si="3"/>
        <v>53</v>
      </c>
      <c r="J12" s="116">
        <v>63</v>
      </c>
      <c r="K12" s="108">
        <v>67</v>
      </c>
      <c r="L12" s="108">
        <v>71</v>
      </c>
      <c r="M12" s="26">
        <f>IF(MAX(J12:L12)&lt;0,0,MAX(J12:L12))</f>
        <v>71</v>
      </c>
      <c r="N12" s="27">
        <f>I12+M12</f>
        <v>124</v>
      </c>
      <c r="O12" s="41">
        <f>N12*E12</f>
        <v>174.51623307154901</v>
      </c>
      <c r="P12" s="149"/>
      <c r="Q12" s="149"/>
      <c r="T12" s="32"/>
      <c r="U12" s="32"/>
      <c r="V12" s="32"/>
      <c r="W12" s="32"/>
      <c r="X12" s="32"/>
      <c r="Y12" s="32"/>
      <c r="Z12" s="32"/>
    </row>
    <row r="13" spans="1:42" ht="17.25" customHeight="1" thickTop="1" thickBot="1">
      <c r="A13" s="137" t="s">
        <v>20</v>
      </c>
      <c r="B13" s="137"/>
      <c r="C13" s="137"/>
      <c r="D13" s="137"/>
      <c r="E13" s="137" t="e">
        <f t="shared" si="2"/>
        <v>#NUM!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4">
        <f>SUM(O14:O16)</f>
        <v>728.19291637347476</v>
      </c>
      <c r="Q13" s="15">
        <v>4</v>
      </c>
      <c r="T13" s="32"/>
      <c r="U13" s="32"/>
      <c r="V13" s="32"/>
      <c r="W13" s="32"/>
      <c r="X13" s="32"/>
      <c r="Y13" s="32"/>
      <c r="Z13" s="32"/>
    </row>
    <row r="14" spans="1:42" ht="16.5" thickBot="1">
      <c r="A14" s="23" t="s">
        <v>59</v>
      </c>
      <c r="B14" s="82" t="s">
        <v>47</v>
      </c>
      <c r="C14" s="17">
        <v>107</v>
      </c>
      <c r="D14" s="25">
        <v>2002</v>
      </c>
      <c r="E14" s="19">
        <f t="shared" si="2"/>
        <v>1.0832546938406886</v>
      </c>
      <c r="F14" s="107">
        <v>90</v>
      </c>
      <c r="G14" s="109">
        <v>95</v>
      </c>
      <c r="H14" s="108">
        <v>100</v>
      </c>
      <c r="I14" s="26">
        <f t="shared" ref="I14:I16" si="4">IF(MAX(F14:H14)&lt;0,0,MAX(F14:H14))</f>
        <v>100</v>
      </c>
      <c r="J14" s="116">
        <v>110</v>
      </c>
      <c r="K14" s="109">
        <v>115</v>
      </c>
      <c r="L14" s="109">
        <v>120</v>
      </c>
      <c r="M14" s="26">
        <f>IF(MAX(J14:L14)&lt;0,0,MAX(J14:L14))</f>
        <v>120</v>
      </c>
      <c r="N14" s="34">
        <f>I14+M14</f>
        <v>220</v>
      </c>
      <c r="O14" s="47">
        <f>N14*E14</f>
        <v>238.31603264495149</v>
      </c>
      <c r="P14" s="149"/>
      <c r="Q14" s="149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17.25" thickTop="1" thickBot="1">
      <c r="A15" s="23" t="s">
        <v>58</v>
      </c>
      <c r="B15" s="82" t="s">
        <v>47</v>
      </c>
      <c r="C15" s="17">
        <v>71.400000000000006</v>
      </c>
      <c r="D15" s="25">
        <v>2001</v>
      </c>
      <c r="E15" s="19">
        <f t="shared" si="2"/>
        <v>1.3023336425135339</v>
      </c>
      <c r="F15" s="107">
        <v>95</v>
      </c>
      <c r="G15" s="109">
        <v>101</v>
      </c>
      <c r="H15" s="108">
        <v>-106</v>
      </c>
      <c r="I15" s="26">
        <f t="shared" si="4"/>
        <v>101</v>
      </c>
      <c r="J15" s="116">
        <v>-120</v>
      </c>
      <c r="K15" s="109">
        <v>120</v>
      </c>
      <c r="L15" s="109">
        <v>127</v>
      </c>
      <c r="M15" s="26">
        <f>IF(MAX(J15:L15)&lt;0,0,MAX(J15:L15))</f>
        <v>127</v>
      </c>
      <c r="N15" s="30">
        <f>I15+M15</f>
        <v>228</v>
      </c>
      <c r="O15" s="48">
        <f>N15*E15</f>
        <v>296.93207049308575</v>
      </c>
      <c r="P15" s="149"/>
      <c r="Q15" s="149"/>
      <c r="T15" s="32"/>
      <c r="U15" s="32"/>
      <c r="V15" s="49"/>
      <c r="W15" s="36"/>
      <c r="X15" s="37"/>
      <c r="Y15" s="38"/>
      <c r="Z15" s="50"/>
      <c r="AA15" s="50"/>
      <c r="AB15" s="50"/>
      <c r="AC15" s="51"/>
      <c r="AD15" s="52"/>
      <c r="AE15" s="52"/>
      <c r="AF15" s="52"/>
      <c r="AG15" s="51"/>
      <c r="AH15" s="53"/>
      <c r="AI15" s="54"/>
      <c r="AJ15" s="32"/>
      <c r="AK15" s="32"/>
      <c r="AL15" s="32"/>
      <c r="AM15" s="32"/>
      <c r="AN15" s="32"/>
      <c r="AO15" s="32"/>
      <c r="AP15" s="32"/>
    </row>
    <row r="16" spans="1:42" ht="17.25" thickTop="1" thickBot="1">
      <c r="A16" s="46" t="s">
        <v>46</v>
      </c>
      <c r="B16" s="82" t="s">
        <v>47</v>
      </c>
      <c r="C16" s="24">
        <v>72.099999999999994</v>
      </c>
      <c r="D16" s="25">
        <v>2005</v>
      </c>
      <c r="E16" s="19">
        <f t="shared" si="2"/>
        <v>1.2949316324526012</v>
      </c>
      <c r="F16" s="107">
        <v>60</v>
      </c>
      <c r="G16" s="113">
        <v>63</v>
      </c>
      <c r="H16" s="109">
        <v>66</v>
      </c>
      <c r="I16" s="26">
        <f t="shared" si="4"/>
        <v>66</v>
      </c>
      <c r="J16" s="114">
        <v>75</v>
      </c>
      <c r="K16" s="115">
        <v>80</v>
      </c>
      <c r="L16" s="115">
        <v>83</v>
      </c>
      <c r="M16" s="26">
        <f>IF(MAX(J16:L16)&lt;0,0,MAX(J16:L16))</f>
        <v>83</v>
      </c>
      <c r="N16" s="30">
        <f>I16+M16</f>
        <v>149</v>
      </c>
      <c r="O16" s="48">
        <f>N16*E16</f>
        <v>192.94481323543758</v>
      </c>
      <c r="P16" s="149"/>
      <c r="Q16" s="149"/>
      <c r="U16" s="32"/>
      <c r="V16" s="35"/>
      <c r="W16" s="36"/>
      <c r="X16" s="37"/>
      <c r="Y16" s="38"/>
      <c r="Z16" s="50"/>
      <c r="AA16" s="50"/>
      <c r="AB16" s="50"/>
      <c r="AC16" s="51"/>
      <c r="AD16" s="55"/>
      <c r="AE16" s="55"/>
      <c r="AF16" s="55"/>
      <c r="AG16" s="51"/>
      <c r="AH16" s="53"/>
      <c r="AI16" s="54"/>
      <c r="AJ16" s="32"/>
      <c r="AK16" s="32"/>
      <c r="AL16" s="32"/>
      <c r="AM16" s="32"/>
      <c r="AN16" s="32"/>
      <c r="AO16" s="32"/>
      <c r="AP16" s="32"/>
    </row>
    <row r="17" spans="1:42" ht="15.75" customHeight="1" thickTop="1" thickBot="1">
      <c r="A17" s="137" t="s">
        <v>72</v>
      </c>
      <c r="B17" s="137"/>
      <c r="C17" s="137"/>
      <c r="D17" s="137"/>
      <c r="E17" s="137" t="e">
        <f t="shared" si="2"/>
        <v>#NUM!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4">
        <f>SUM(O18:O20)</f>
        <v>964.16520189679454</v>
      </c>
      <c r="Q17" s="15">
        <v>1</v>
      </c>
      <c r="U17" s="32"/>
      <c r="V17" s="35"/>
      <c r="W17" s="36"/>
      <c r="X17" s="37"/>
      <c r="Y17" s="38"/>
      <c r="Z17" s="50"/>
      <c r="AA17" s="50"/>
      <c r="AB17" s="50"/>
      <c r="AC17" s="51"/>
      <c r="AD17" s="55"/>
      <c r="AE17" s="55"/>
      <c r="AF17" s="55"/>
      <c r="AG17" s="51"/>
      <c r="AH17" s="53"/>
      <c r="AI17" s="54"/>
      <c r="AJ17" s="32"/>
      <c r="AK17" s="32"/>
      <c r="AL17" s="32"/>
      <c r="AM17" s="32"/>
      <c r="AN17" s="32"/>
      <c r="AO17" s="32"/>
      <c r="AP17" s="32"/>
    </row>
    <row r="18" spans="1:42" ht="16.5" thickBot="1">
      <c r="A18" s="23" t="s">
        <v>51</v>
      </c>
      <c r="B18" s="82" t="s">
        <v>21</v>
      </c>
      <c r="C18" s="39">
        <v>89.4</v>
      </c>
      <c r="D18" s="25">
        <v>1999</v>
      </c>
      <c r="E18" s="19">
        <f t="shared" si="2"/>
        <v>1.1602079565196184</v>
      </c>
      <c r="F18" s="107">
        <v>110</v>
      </c>
      <c r="G18" s="109">
        <v>117</v>
      </c>
      <c r="H18" s="108">
        <v>-121</v>
      </c>
      <c r="I18" s="26">
        <f t="shared" ref="I18:I20" si="5">IF(MAX(F18:H18)&lt;0,0,MAX(F18:H18))</f>
        <v>117</v>
      </c>
      <c r="J18" s="116">
        <v>140</v>
      </c>
      <c r="K18" s="109">
        <v>150</v>
      </c>
      <c r="L18" s="109">
        <v>154</v>
      </c>
      <c r="M18" s="26">
        <f>IF(MAX(J18:L18)&lt;0,0,MAX(J18:L18))</f>
        <v>154</v>
      </c>
      <c r="N18" s="56">
        <f>I18+M18</f>
        <v>271</v>
      </c>
      <c r="O18" s="47">
        <f>N18*E18</f>
        <v>314.41635621681661</v>
      </c>
      <c r="P18" s="140"/>
      <c r="Q18" s="140"/>
      <c r="U18" s="32"/>
      <c r="V18" s="32"/>
      <c r="W18" s="32"/>
      <c r="X18" s="35"/>
      <c r="Y18" s="36"/>
      <c r="Z18" s="37"/>
      <c r="AA18" s="38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ht="17.25" thickTop="1" thickBot="1">
      <c r="A19" s="62" t="s">
        <v>37</v>
      </c>
      <c r="B19" s="86" t="s">
        <v>21</v>
      </c>
      <c r="C19" s="17">
        <v>94.7</v>
      </c>
      <c r="D19" s="18">
        <v>1997</v>
      </c>
      <c r="E19" s="19">
        <f t="shared" si="2"/>
        <v>1.1323646829767087</v>
      </c>
      <c r="F19" s="107">
        <v>127</v>
      </c>
      <c r="G19" s="109">
        <v>132</v>
      </c>
      <c r="H19" s="108">
        <v>136</v>
      </c>
      <c r="I19" s="26">
        <f t="shared" si="5"/>
        <v>136</v>
      </c>
      <c r="J19" s="116">
        <v>160</v>
      </c>
      <c r="K19" s="109">
        <v>-161</v>
      </c>
      <c r="L19" s="109">
        <v>172</v>
      </c>
      <c r="M19" s="26">
        <f>IF(MAX(J19:L19)&lt;0,0,MAX(J19:L19))</f>
        <v>172</v>
      </c>
      <c r="N19" s="27">
        <f>I19+M19</f>
        <v>308</v>
      </c>
      <c r="O19" s="41">
        <f>N19*E19</f>
        <v>348.76832235682627</v>
      </c>
      <c r="P19" s="140"/>
      <c r="Q19" s="14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17.25" thickTop="1" thickBot="1">
      <c r="A20" s="46" t="s">
        <v>37</v>
      </c>
      <c r="B20" s="82" t="s">
        <v>21</v>
      </c>
      <c r="C20" s="24">
        <v>94</v>
      </c>
      <c r="D20" s="25">
        <v>2002</v>
      </c>
      <c r="E20" s="19">
        <f t="shared" si="2"/>
        <v>1.1357755597100061</v>
      </c>
      <c r="F20" s="112">
        <v>113</v>
      </c>
      <c r="G20" s="109">
        <v>119</v>
      </c>
      <c r="H20" s="109">
        <v>122</v>
      </c>
      <c r="I20" s="26">
        <f t="shared" si="5"/>
        <v>122</v>
      </c>
      <c r="J20" s="114">
        <v>143</v>
      </c>
      <c r="K20" s="115">
        <v>-153</v>
      </c>
      <c r="L20" s="117">
        <v>-153</v>
      </c>
      <c r="M20" s="26">
        <f>IF(MAX(J20:L20)&lt;0,0,MAX(J20:L20))</f>
        <v>143</v>
      </c>
      <c r="N20" s="27">
        <f>I20+M20</f>
        <v>265</v>
      </c>
      <c r="O20" s="41">
        <f>N20*E20</f>
        <v>300.9805233231516</v>
      </c>
      <c r="P20" s="140"/>
      <c r="Q20" s="14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ht="17.25" thickTop="1" thickBot="1">
      <c r="A21" s="137" t="s">
        <v>71</v>
      </c>
      <c r="B21" s="137"/>
      <c r="C21" s="137"/>
      <c r="D21" s="137"/>
      <c r="E21" s="137" t="e">
        <f t="shared" si="2"/>
        <v>#NUM!</v>
      </c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4">
        <f>SUM(O22:O24)</f>
        <v>664.36150489098316</v>
      </c>
      <c r="Q21" s="15">
        <f>RANK(P21,P5:P36,0)</f>
        <v>5</v>
      </c>
      <c r="R21" s="38"/>
      <c r="S21" s="38"/>
      <c r="T21" s="51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ht="16.5" thickBot="1">
      <c r="A22" s="16" t="s">
        <v>52</v>
      </c>
      <c r="B22" s="86" t="s">
        <v>21</v>
      </c>
      <c r="C22" s="17">
        <v>90.2</v>
      </c>
      <c r="D22" s="58">
        <v>2000</v>
      </c>
      <c r="E22" s="19">
        <f t="shared" si="2"/>
        <v>1.1556930144447788</v>
      </c>
      <c r="F22" s="107">
        <v>85</v>
      </c>
      <c r="G22" s="109">
        <v>95</v>
      </c>
      <c r="H22" s="108">
        <v>-101</v>
      </c>
      <c r="I22" s="26">
        <f t="shared" ref="I22:I24" si="6">IF(MAX(F22:H22)&lt;0,0,MAX(F22:H22))</f>
        <v>95</v>
      </c>
      <c r="J22" s="116">
        <v>125</v>
      </c>
      <c r="K22" s="109">
        <v>135</v>
      </c>
      <c r="L22" s="108">
        <v>-140</v>
      </c>
      <c r="M22" s="20">
        <f>IF(MAX(J22:L22)&lt;0,0,MAX(J22:L22))</f>
        <v>135</v>
      </c>
      <c r="N22" s="34">
        <f>I22+M22</f>
        <v>230</v>
      </c>
      <c r="O22" s="47">
        <f>N22*E22</f>
        <v>265.80939332229912</v>
      </c>
      <c r="P22" s="141"/>
      <c r="Q22" s="141"/>
      <c r="S22" s="38"/>
      <c r="T22" s="51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17.25" thickTop="1" thickBot="1">
      <c r="A23" s="33" t="s">
        <v>64</v>
      </c>
      <c r="B23" s="82" t="s">
        <v>21</v>
      </c>
      <c r="C23" s="17">
        <v>92.1</v>
      </c>
      <c r="D23" s="40">
        <v>2000</v>
      </c>
      <c r="E23" s="19">
        <f t="shared" si="2"/>
        <v>1.1454290479447577</v>
      </c>
      <c r="F23" s="107">
        <v>81</v>
      </c>
      <c r="G23" s="109">
        <v>-91</v>
      </c>
      <c r="H23" s="108">
        <v>-96</v>
      </c>
      <c r="I23" s="26">
        <f t="shared" si="6"/>
        <v>81</v>
      </c>
      <c r="J23" s="116">
        <v>101</v>
      </c>
      <c r="K23" s="109">
        <v>-111</v>
      </c>
      <c r="L23" s="109">
        <v>0</v>
      </c>
      <c r="M23" s="26">
        <f>IF(MAX(J23:L23)&lt;0,0,MAX(J23:L23))</f>
        <v>101</v>
      </c>
      <c r="N23" s="30">
        <f>I23+M23</f>
        <v>182</v>
      </c>
      <c r="O23" s="48">
        <f>N23*E23</f>
        <v>208.46808672594591</v>
      </c>
      <c r="P23" s="141"/>
      <c r="Q23" s="141"/>
      <c r="S23" s="59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ht="14.85" customHeight="1" thickTop="1" thickBot="1">
      <c r="A24" s="88" t="s">
        <v>36</v>
      </c>
      <c r="B24" s="86" t="s">
        <v>21</v>
      </c>
      <c r="C24" s="57">
        <v>65.2</v>
      </c>
      <c r="D24" s="58">
        <v>2005</v>
      </c>
      <c r="E24" s="19">
        <f t="shared" si="2"/>
        <v>1.3774204698749137</v>
      </c>
      <c r="F24" s="111">
        <v>61</v>
      </c>
      <c r="G24" s="109">
        <v>-65</v>
      </c>
      <c r="H24" s="109">
        <v>-66</v>
      </c>
      <c r="I24" s="20">
        <f t="shared" si="6"/>
        <v>61</v>
      </c>
      <c r="J24" s="116">
        <v>77</v>
      </c>
      <c r="K24" s="109">
        <v>-82</v>
      </c>
      <c r="L24" s="109">
        <v>-82</v>
      </c>
      <c r="M24" s="20">
        <f>IF(MAX(J24:L24)&lt;0,0,MAX(J24:L24))</f>
        <v>77</v>
      </c>
      <c r="N24" s="30">
        <f>I24+M24</f>
        <v>138</v>
      </c>
      <c r="O24" s="48">
        <f>N24*E24</f>
        <v>190.0840248427381</v>
      </c>
      <c r="P24" s="141"/>
      <c r="Q24" s="141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17.25" thickTop="1" thickBot="1">
      <c r="A25" s="137" t="s">
        <v>16</v>
      </c>
      <c r="B25" s="137"/>
      <c r="C25" s="137"/>
      <c r="D25" s="137"/>
      <c r="E25" s="137" t="e">
        <f t="shared" si="2"/>
        <v>#NUM!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">
        <f>SUM(O26:O28)</f>
        <v>495.65786770569741</v>
      </c>
      <c r="Q25" s="15">
        <v>8</v>
      </c>
      <c r="W25" s="32"/>
      <c r="X25" s="35"/>
      <c r="Y25" s="36"/>
      <c r="Z25" s="37"/>
      <c r="AA25" s="38"/>
      <c r="AB25" s="32"/>
    </row>
    <row r="26" spans="1:42" ht="15.75">
      <c r="A26" s="29" t="s">
        <v>69</v>
      </c>
      <c r="B26" s="86" t="s">
        <v>16</v>
      </c>
      <c r="C26" s="17">
        <v>64</v>
      </c>
      <c r="D26" s="18">
        <v>1971</v>
      </c>
      <c r="E26" s="19">
        <f t="shared" si="2"/>
        <v>1.3942260200675993</v>
      </c>
      <c r="F26" s="107">
        <v>35</v>
      </c>
      <c r="G26" s="109">
        <v>39</v>
      </c>
      <c r="H26" s="109">
        <v>42</v>
      </c>
      <c r="I26" s="26">
        <f t="shared" ref="I26:I28" si="7">IF(MAX(F26:H26)&lt;0,0,MAX(F26:H26))</f>
        <v>42</v>
      </c>
      <c r="J26" s="116">
        <v>44</v>
      </c>
      <c r="K26" s="108">
        <v>49</v>
      </c>
      <c r="L26" s="108">
        <v>54</v>
      </c>
      <c r="M26" s="26">
        <f t="shared" ref="M26:M32" si="8">IF(MAX(J26:L26)&lt;0,0,MAX(J26:L26))</f>
        <v>54</v>
      </c>
      <c r="N26" s="30">
        <f t="shared" ref="N26:N32" si="9">I26+M26</f>
        <v>96</v>
      </c>
      <c r="O26" s="47">
        <f>N26*E26</f>
        <v>133.84569792648955</v>
      </c>
      <c r="P26" s="138"/>
      <c r="Q26" s="138"/>
      <c r="W26" s="32"/>
      <c r="X26" s="35"/>
      <c r="Y26" s="36"/>
      <c r="Z26" s="37"/>
      <c r="AA26" s="38"/>
      <c r="AB26" s="32"/>
    </row>
    <row r="27" spans="1:42" ht="15.75">
      <c r="A27" s="33" t="s">
        <v>53</v>
      </c>
      <c r="B27" s="82" t="s">
        <v>16</v>
      </c>
      <c r="C27" s="17">
        <v>64.599999999999994</v>
      </c>
      <c r="D27" s="40">
        <v>2003</v>
      </c>
      <c r="E27" s="19">
        <f t="shared" si="2"/>
        <v>1.385719708606505</v>
      </c>
      <c r="F27" s="107">
        <v>79</v>
      </c>
      <c r="G27" s="109">
        <v>82</v>
      </c>
      <c r="H27" s="108">
        <v>-84</v>
      </c>
      <c r="I27" s="26">
        <f t="shared" si="7"/>
        <v>82</v>
      </c>
      <c r="J27" s="116">
        <v>100</v>
      </c>
      <c r="K27" s="109">
        <v>-105</v>
      </c>
      <c r="L27" s="109">
        <v>-105</v>
      </c>
      <c r="M27" s="26">
        <f t="shared" si="8"/>
        <v>100</v>
      </c>
      <c r="N27" s="30">
        <f t="shared" si="9"/>
        <v>182</v>
      </c>
      <c r="O27" s="60">
        <f>N27*E27</f>
        <v>252.20098696638391</v>
      </c>
      <c r="P27" s="138"/>
      <c r="Q27" s="138"/>
      <c r="W27" s="32"/>
      <c r="X27" s="35"/>
      <c r="Y27" s="36"/>
      <c r="Z27" s="37"/>
      <c r="AA27" s="38"/>
      <c r="AB27" s="32"/>
    </row>
    <row r="28" spans="1:42" ht="16.5" thickBot="1">
      <c r="A28" s="62" t="s">
        <v>54</v>
      </c>
      <c r="B28" s="86" t="s">
        <v>16</v>
      </c>
      <c r="C28" s="17">
        <v>80.7</v>
      </c>
      <c r="D28" s="18">
        <v>2003</v>
      </c>
      <c r="E28" s="19">
        <f t="shared" si="2"/>
        <v>1.2179020312535995</v>
      </c>
      <c r="F28" s="107">
        <v>-75</v>
      </c>
      <c r="G28" s="108">
        <v>-75</v>
      </c>
      <c r="H28" s="108">
        <v>-75</v>
      </c>
      <c r="I28" s="26">
        <f t="shared" si="7"/>
        <v>0</v>
      </c>
      <c r="J28" s="116">
        <v>80</v>
      </c>
      <c r="K28" s="109">
        <v>85</v>
      </c>
      <c r="L28" s="108">
        <v>90</v>
      </c>
      <c r="M28" s="26">
        <f t="shared" si="8"/>
        <v>90</v>
      </c>
      <c r="N28" s="30">
        <f t="shared" si="9"/>
        <v>90</v>
      </c>
      <c r="O28" s="61">
        <f>N28*E28</f>
        <v>109.61118281282396</v>
      </c>
      <c r="P28" s="138"/>
      <c r="Q28" s="138"/>
      <c r="W28" s="32"/>
      <c r="X28" s="35"/>
      <c r="Y28" s="36"/>
      <c r="Z28" s="37"/>
      <c r="AA28" s="38"/>
      <c r="AB28" s="32"/>
    </row>
    <row r="29" spans="1:42" ht="17.25" thickTop="1" thickBot="1">
      <c r="A29" s="137" t="s">
        <v>22</v>
      </c>
      <c r="B29" s="137"/>
      <c r="C29" s="137"/>
      <c r="D29" s="137"/>
      <c r="E29" s="137"/>
      <c r="F29" s="137"/>
      <c r="G29" s="137"/>
      <c r="H29" s="137"/>
      <c r="I29" s="137">
        <f t="shared" ref="I29:I32" si="10">IF(MAX(F29:H29)&lt;0,0,MAX(F29:H29))</f>
        <v>0</v>
      </c>
      <c r="J29" s="137"/>
      <c r="K29" s="137"/>
      <c r="L29" s="137"/>
      <c r="M29" s="137">
        <f t="shared" si="8"/>
        <v>0</v>
      </c>
      <c r="N29" s="137">
        <f t="shared" si="9"/>
        <v>0</v>
      </c>
      <c r="O29" s="137"/>
      <c r="P29" s="14">
        <f>SUM(O30:O32)</f>
        <v>952.40883919479734</v>
      </c>
      <c r="Q29" s="15">
        <f>RANK(P29,P5:P36,0)</f>
        <v>2</v>
      </c>
      <c r="W29" s="32"/>
      <c r="X29" s="35"/>
      <c r="Y29" s="36"/>
      <c r="Z29" s="37"/>
      <c r="AA29" s="38"/>
      <c r="AB29" s="32"/>
    </row>
    <row r="30" spans="1:42" ht="15.75">
      <c r="A30" s="102" t="s">
        <v>61</v>
      </c>
      <c r="B30" s="103" t="s">
        <v>40</v>
      </c>
      <c r="C30" s="104">
        <v>79.900000000000006</v>
      </c>
      <c r="D30" s="105">
        <v>1998</v>
      </c>
      <c r="E30" s="106">
        <f t="shared" ref="E30:E32" si="11">10^(0.75194503*((LOG((C30/175.508)/LOG(10))*(LOG((C30/175.508)/LOG(10))))))</f>
        <v>1.224114475943175</v>
      </c>
      <c r="F30" s="118">
        <v>140</v>
      </c>
      <c r="G30" s="119">
        <v>-147</v>
      </c>
      <c r="H30" s="119">
        <v>151</v>
      </c>
      <c r="I30" s="26">
        <f t="shared" si="10"/>
        <v>151</v>
      </c>
      <c r="J30" s="121">
        <v>170</v>
      </c>
      <c r="K30" s="119">
        <v>-181</v>
      </c>
      <c r="L30" s="120">
        <v>-183</v>
      </c>
      <c r="M30" s="26">
        <f t="shared" si="8"/>
        <v>170</v>
      </c>
      <c r="N30" s="30">
        <f t="shared" si="9"/>
        <v>321</v>
      </c>
      <c r="O30" s="47">
        <f>N30*E30</f>
        <v>392.94074677775916</v>
      </c>
      <c r="P30" s="138"/>
      <c r="Q30" s="138"/>
      <c r="W30" s="32"/>
      <c r="X30" s="35"/>
      <c r="Y30" s="36"/>
      <c r="Z30" s="37"/>
      <c r="AA30" s="38"/>
      <c r="AB30" s="32"/>
    </row>
    <row r="31" spans="1:42" ht="15.75">
      <c r="A31" s="42" t="s">
        <v>62</v>
      </c>
      <c r="B31" s="86" t="s">
        <v>40</v>
      </c>
      <c r="C31" s="43">
        <v>79.400000000000006</v>
      </c>
      <c r="D31" s="44">
        <v>1997</v>
      </c>
      <c r="E31" s="19">
        <f t="shared" si="11"/>
        <v>1.2280860701776914</v>
      </c>
      <c r="F31" s="118">
        <v>103</v>
      </c>
      <c r="G31" s="120">
        <v>-109</v>
      </c>
      <c r="H31" s="119">
        <v>109</v>
      </c>
      <c r="I31" s="26">
        <f t="shared" si="10"/>
        <v>109</v>
      </c>
      <c r="J31" s="121">
        <v>112</v>
      </c>
      <c r="K31" s="119">
        <v>-119</v>
      </c>
      <c r="L31" s="120">
        <v>119</v>
      </c>
      <c r="M31" s="26">
        <f t="shared" si="8"/>
        <v>119</v>
      </c>
      <c r="N31" s="30">
        <f t="shared" si="9"/>
        <v>228</v>
      </c>
      <c r="O31" s="61">
        <f>N31*E31</f>
        <v>280.00362400051364</v>
      </c>
      <c r="P31" s="138"/>
      <c r="Q31" s="138"/>
      <c r="W31" s="32"/>
      <c r="X31" s="35"/>
      <c r="Y31" s="36"/>
      <c r="Z31" s="37"/>
      <c r="AA31" s="38"/>
      <c r="AB31" s="32"/>
    </row>
    <row r="32" spans="1:42" ht="16.5" thickBot="1">
      <c r="A32" s="23" t="s">
        <v>55</v>
      </c>
      <c r="B32" s="82" t="s">
        <v>40</v>
      </c>
      <c r="C32" s="17">
        <v>75.8</v>
      </c>
      <c r="D32" s="25">
        <v>1999</v>
      </c>
      <c r="E32" s="19">
        <f t="shared" si="11"/>
        <v>1.2588489568311918</v>
      </c>
      <c r="F32" s="107">
        <v>90</v>
      </c>
      <c r="G32" s="109">
        <v>95</v>
      </c>
      <c r="H32" s="109">
        <v>101</v>
      </c>
      <c r="I32" s="26">
        <f t="shared" si="10"/>
        <v>101</v>
      </c>
      <c r="J32" s="114">
        <v>105</v>
      </c>
      <c r="K32" s="115">
        <v>112</v>
      </c>
      <c r="L32" s="117">
        <v>121</v>
      </c>
      <c r="M32" s="26">
        <f t="shared" si="8"/>
        <v>121</v>
      </c>
      <c r="N32" s="30">
        <f t="shared" si="9"/>
        <v>222</v>
      </c>
      <c r="O32" s="61">
        <f>N32*E32</f>
        <v>279.4644684165246</v>
      </c>
      <c r="P32" s="138"/>
      <c r="Q32" s="138"/>
      <c r="W32" s="32"/>
      <c r="X32" s="35"/>
      <c r="Y32" s="36"/>
      <c r="Z32" s="37"/>
      <c r="AA32" s="38"/>
      <c r="AB32" s="32"/>
    </row>
    <row r="33" spans="1:17" ht="17.25" thickTop="1" thickBot="1">
      <c r="A33" s="137" t="s">
        <v>25</v>
      </c>
      <c r="B33" s="137"/>
      <c r="C33" s="137"/>
      <c r="D33" s="137"/>
      <c r="E33" s="137" t="e">
        <f t="shared" ref="E33:E36" si="12">10^(0.75194503*((LOG((C33/175.508)/LOG(10))*(LOG((C33/175.508)/LOG(10))))))</f>
        <v>#NUM!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4">
        <f>SUM(O34:O36)</f>
        <v>584.07093427035147</v>
      </c>
      <c r="Q33" s="15">
        <f>RANK(P33,P5:P36,0)</f>
        <v>6</v>
      </c>
    </row>
    <row r="34" spans="1:17" ht="16.5" thickBot="1">
      <c r="A34" s="90" t="s">
        <v>57</v>
      </c>
      <c r="B34" s="86" t="s">
        <v>40</v>
      </c>
      <c r="C34" s="17">
        <v>89.5</v>
      </c>
      <c r="D34" s="58">
        <v>2001</v>
      </c>
      <c r="E34" s="19">
        <f t="shared" si="12"/>
        <v>1.1596371194353103</v>
      </c>
      <c r="F34" s="107">
        <v>80</v>
      </c>
      <c r="G34" s="109">
        <v>86</v>
      </c>
      <c r="H34" s="109">
        <v>-90</v>
      </c>
      <c r="I34" s="26">
        <f t="shared" ref="I34:I36" si="13">IF(MAX(F34:H34)&lt;0,0,MAX(F34:H34))</f>
        <v>86</v>
      </c>
      <c r="J34" s="116">
        <v>100</v>
      </c>
      <c r="K34" s="109">
        <v>108</v>
      </c>
      <c r="L34" s="109">
        <v>115</v>
      </c>
      <c r="M34" s="63">
        <f>IF(MAX(J34:L34)&lt;0,0,MAX(J34:L34))</f>
        <v>115</v>
      </c>
      <c r="N34" s="21">
        <f>I34+M34</f>
        <v>201</v>
      </c>
      <c r="O34" s="47">
        <f>N34*E34</f>
        <v>233.08706100649738</v>
      </c>
      <c r="P34" s="139"/>
      <c r="Q34" s="139"/>
    </row>
    <row r="35" spans="1:17" ht="17.25" thickTop="1" thickBot="1">
      <c r="A35" s="46" t="s">
        <v>43</v>
      </c>
      <c r="B35" s="82" t="s">
        <v>40</v>
      </c>
      <c r="C35" s="24">
        <v>88.5</v>
      </c>
      <c r="D35" s="25">
        <v>2005</v>
      </c>
      <c r="E35" s="19">
        <f t="shared" si="12"/>
        <v>1.1654304776557667</v>
      </c>
      <c r="F35" s="107">
        <v>-64</v>
      </c>
      <c r="G35" s="113">
        <v>64</v>
      </c>
      <c r="H35" s="109">
        <v>-67</v>
      </c>
      <c r="I35" s="26">
        <f t="shared" si="13"/>
        <v>64</v>
      </c>
      <c r="J35" s="114">
        <v>80</v>
      </c>
      <c r="K35" s="115">
        <v>85</v>
      </c>
      <c r="L35" s="115">
        <v>-90</v>
      </c>
      <c r="M35" s="26">
        <f>IF(MAX(J35:L35)&lt;0,0,MAX(J35:L35))</f>
        <v>85</v>
      </c>
      <c r="N35" s="30">
        <f>I35+M35</f>
        <v>149</v>
      </c>
      <c r="O35" s="48">
        <f>N35*E35</f>
        <v>173.64914117070924</v>
      </c>
      <c r="P35" s="139"/>
      <c r="Q35" s="139"/>
    </row>
    <row r="36" spans="1:17" ht="16.5" thickBot="1">
      <c r="A36" s="33" t="s">
        <v>56</v>
      </c>
      <c r="B36" s="82" t="s">
        <v>40</v>
      </c>
      <c r="C36" s="17">
        <v>67</v>
      </c>
      <c r="D36" s="40">
        <v>2003</v>
      </c>
      <c r="E36" s="19">
        <f t="shared" si="12"/>
        <v>1.3537002449858386</v>
      </c>
      <c r="F36" s="107">
        <v>50</v>
      </c>
      <c r="G36" s="109">
        <v>57</v>
      </c>
      <c r="H36" s="108">
        <v>-62</v>
      </c>
      <c r="I36" s="26">
        <f t="shared" si="13"/>
        <v>57</v>
      </c>
      <c r="J36" s="116">
        <v>70</v>
      </c>
      <c r="K36" s="109">
        <v>-74</v>
      </c>
      <c r="L36" s="109">
        <v>74</v>
      </c>
      <c r="M36" s="20">
        <f>IF(MAX(J36:L36)&lt;0,0,MAX(J36:L36))</f>
        <v>74</v>
      </c>
      <c r="N36" s="30">
        <f>I36+M36</f>
        <v>131</v>
      </c>
      <c r="O36" s="48">
        <f>N36*E36</f>
        <v>177.33473209314485</v>
      </c>
      <c r="P36" s="139"/>
      <c r="Q36" s="139"/>
    </row>
    <row r="37" spans="1:17" ht="16.5" hidden="1" thickBot="1">
      <c r="A37" s="42"/>
      <c r="B37" s="128"/>
      <c r="C37" s="43"/>
      <c r="D37" s="44"/>
      <c r="E37" s="19" t="e">
        <f>10^(0.794358141*((LOG((C37/174.393)/LOG(10))*(LOG((C37/174.393)/LOG(10))))))</f>
        <v>#NUM!</v>
      </c>
      <c r="F37" s="45"/>
      <c r="G37" s="64"/>
      <c r="H37" s="64"/>
      <c r="I37" s="20">
        <f>IF(MAX(F37:H37)&lt;0,0,MAX(F37:H37))</f>
        <v>0</v>
      </c>
      <c r="J37" s="65"/>
      <c r="K37" s="66"/>
      <c r="L37" s="66"/>
      <c r="M37" s="20">
        <f>IF(MAX(J37:L37)&lt;0,0,MAX(J37:L37))</f>
        <v>0</v>
      </c>
      <c r="N37" s="67">
        <f>I37+M37</f>
        <v>0</v>
      </c>
      <c r="O37" s="68" t="e">
        <f>N37*E37</f>
        <v>#NUM!</v>
      </c>
      <c r="P37" s="139"/>
      <c r="Q37" s="139"/>
    </row>
    <row r="38" spans="1:17" ht="17.25" thickTop="1" thickBot="1">
      <c r="A38" s="137" t="s">
        <v>73</v>
      </c>
      <c r="B38" s="137"/>
      <c r="C38" s="137"/>
      <c r="D38" s="137"/>
      <c r="E38" s="137" t="e">
        <f t="shared" ref="E38:E41" si="14">10^(0.75194503*((LOG((C38/175.508)/LOG(10))*(LOG((C38/175.508)/LOG(10))))))</f>
        <v>#NUM!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4">
        <f>SUM(O39:O41)</f>
        <v>533.688348857709</v>
      </c>
      <c r="Q38" s="15">
        <v>7</v>
      </c>
    </row>
    <row r="39" spans="1:17" ht="15.75">
      <c r="A39" s="46" t="s">
        <v>33</v>
      </c>
      <c r="B39" s="82" t="s">
        <v>34</v>
      </c>
      <c r="C39" s="24">
        <v>55.3</v>
      </c>
      <c r="D39" s="25">
        <v>2006</v>
      </c>
      <c r="E39" s="19">
        <f t="shared" si="14"/>
        <v>1.5458594735791276</v>
      </c>
      <c r="F39" s="107">
        <v>32</v>
      </c>
      <c r="G39" s="108">
        <v>37</v>
      </c>
      <c r="H39" s="109">
        <v>-40</v>
      </c>
      <c r="I39" s="26">
        <f t="shared" ref="I39:I41" si="15">IF(MAX(F39:H39)&lt;0,0,MAX(F39:H39))</f>
        <v>37</v>
      </c>
      <c r="J39" s="114">
        <v>40</v>
      </c>
      <c r="K39" s="115">
        <v>45</v>
      </c>
      <c r="L39" s="115">
        <v>50</v>
      </c>
      <c r="M39" s="63">
        <f>IF(MAX(J39:L39)&lt;0,0,MAX(J39:L39))</f>
        <v>50</v>
      </c>
      <c r="N39" s="21">
        <f>I39+M39</f>
        <v>87</v>
      </c>
      <c r="O39" s="47">
        <f>N39*E39</f>
        <v>134.48977420138411</v>
      </c>
    </row>
    <row r="40" spans="1:17" ht="15.75">
      <c r="A40" s="46" t="s">
        <v>35</v>
      </c>
      <c r="B40" s="82" t="s">
        <v>34</v>
      </c>
      <c r="C40" s="24">
        <v>89.2</v>
      </c>
      <c r="D40" s="25">
        <v>2005</v>
      </c>
      <c r="E40" s="19">
        <f t="shared" si="14"/>
        <v>1.1613552461888328</v>
      </c>
      <c r="F40" s="107">
        <v>63</v>
      </c>
      <c r="G40" s="109">
        <v>68</v>
      </c>
      <c r="H40" s="109">
        <v>-71</v>
      </c>
      <c r="I40" s="26">
        <f t="shared" si="15"/>
        <v>68</v>
      </c>
      <c r="J40" s="114">
        <v>85</v>
      </c>
      <c r="K40" s="115">
        <v>90</v>
      </c>
      <c r="L40" s="115">
        <v>-96</v>
      </c>
      <c r="M40" s="26">
        <f>IF(MAX(J40:L40)&lt;0,0,MAX(J40:L40))</f>
        <v>90</v>
      </c>
      <c r="N40" s="30">
        <f>I40+M40</f>
        <v>158</v>
      </c>
      <c r="O40" s="48">
        <f>N40*E40</f>
        <v>183.49412889783559</v>
      </c>
    </row>
    <row r="41" spans="1:17" ht="15.75">
      <c r="A41" s="16" t="s">
        <v>49</v>
      </c>
      <c r="B41" s="86" t="s">
        <v>34</v>
      </c>
      <c r="C41" s="17">
        <v>80.599999999999994</v>
      </c>
      <c r="D41" s="58">
        <v>2003</v>
      </c>
      <c r="E41" s="19">
        <f t="shared" si="14"/>
        <v>1.218669185076211</v>
      </c>
      <c r="F41" s="107">
        <v>80</v>
      </c>
      <c r="G41" s="109">
        <v>82</v>
      </c>
      <c r="H41" s="109">
        <v>-84</v>
      </c>
      <c r="I41" s="26">
        <f t="shared" si="15"/>
        <v>82</v>
      </c>
      <c r="J41" s="116">
        <v>90</v>
      </c>
      <c r="K41" s="109">
        <v>95</v>
      </c>
      <c r="L41" s="109">
        <v>-100</v>
      </c>
      <c r="M41" s="20">
        <f>IF(MAX(J41:L41)&lt;0,0,MAX(J41:L41))</f>
        <v>95</v>
      </c>
      <c r="N41" s="30">
        <f>I41+M41</f>
        <v>177</v>
      </c>
      <c r="O41" s="48">
        <f>N41*E41</f>
        <v>215.70444575848936</v>
      </c>
    </row>
    <row r="44" spans="1:17">
      <c r="A44" t="s">
        <v>27</v>
      </c>
    </row>
  </sheetData>
  <sheetProtection selectLockedCells="1" selectUnlockedCells="1"/>
  <mergeCells count="23">
    <mergeCell ref="P14:Q16"/>
    <mergeCell ref="A17:O17"/>
    <mergeCell ref="A5:O5"/>
    <mergeCell ref="P6:Q8"/>
    <mergeCell ref="A9:O9"/>
    <mergeCell ref="P10:Q12"/>
    <mergeCell ref="A13:O13"/>
    <mergeCell ref="A1:Q1"/>
    <mergeCell ref="A2:Q2"/>
    <mergeCell ref="A3:E3"/>
    <mergeCell ref="F3:I3"/>
    <mergeCell ref="J3:M3"/>
    <mergeCell ref="N3:Q3"/>
    <mergeCell ref="A38:O38"/>
    <mergeCell ref="P30:Q32"/>
    <mergeCell ref="A33:O33"/>
    <mergeCell ref="P34:Q37"/>
    <mergeCell ref="P18:Q20"/>
    <mergeCell ref="A21:O21"/>
    <mergeCell ref="P22:Q24"/>
    <mergeCell ref="A25:O25"/>
    <mergeCell ref="A29:O29"/>
    <mergeCell ref="P26:Q28"/>
  </mergeCells>
  <pageMargins left="0.78749999999999998" right="0.78749999999999998" top="0.39374999999999999" bottom="0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48"/>
  <sheetViews>
    <sheetView tabSelected="1" topLeftCell="A37" zoomScale="140" zoomScaleNormal="140" zoomScaleSheetLayoutView="85" workbookViewId="0">
      <selection activeCell="A48" sqref="A48"/>
    </sheetView>
  </sheetViews>
  <sheetFormatPr defaultRowHeight="12.75"/>
  <cols>
    <col min="1" max="1" width="17.140625" customWidth="1"/>
    <col min="2" max="2" width="12.7109375" customWidth="1"/>
    <col min="3" max="3" width="7" customWidth="1"/>
    <col min="4" max="4" width="5.85546875" customWidth="1"/>
    <col min="5" max="5" width="12" customWidth="1"/>
    <col min="6" max="6" width="5.5703125" customWidth="1"/>
    <col min="7" max="7" width="5.7109375" customWidth="1"/>
    <col min="8" max="8" width="5.42578125" customWidth="1"/>
    <col min="9" max="9" width="5.28515625" customWidth="1"/>
    <col min="10" max="10" width="5" customWidth="1"/>
    <col min="11" max="11" width="5.5703125" customWidth="1"/>
    <col min="12" max="12" width="6.28515625" customWidth="1"/>
    <col min="13" max="13" width="7" customWidth="1"/>
    <col min="14" max="14" width="8.7109375" customWidth="1"/>
    <col min="15" max="15" width="10.42578125" customWidth="1"/>
    <col min="16" max="16" width="6.140625" customWidth="1"/>
    <col min="17" max="17" width="12.5703125" customWidth="1"/>
    <col min="20" max="20" width="10.28515625" customWidth="1"/>
  </cols>
  <sheetData>
    <row r="1" spans="1:22" ht="27.75" customHeight="1">
      <c r="A1" s="151" t="s">
        <v>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22" ht="19.5" customHeight="1" thickBot="1">
      <c r="A2" s="152">
        <v>43820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69"/>
      <c r="T2" s="70"/>
      <c r="V2" s="71"/>
    </row>
    <row r="3" spans="1:22" ht="18.95" customHeight="1" thickTop="1" thickBot="1">
      <c r="A3" s="144" t="s">
        <v>23</v>
      </c>
      <c r="B3" s="144"/>
      <c r="C3" s="144"/>
      <c r="D3" s="144"/>
      <c r="E3" s="144"/>
      <c r="F3" s="153" t="s">
        <v>2</v>
      </c>
      <c r="G3" s="153"/>
      <c r="H3" s="153"/>
      <c r="I3" s="153"/>
      <c r="J3" s="153" t="s">
        <v>3</v>
      </c>
      <c r="K3" s="153"/>
      <c r="L3" s="153"/>
      <c r="M3" s="153"/>
      <c r="N3" s="147"/>
      <c r="O3" s="147"/>
      <c r="P3" s="147"/>
      <c r="Q3" s="147"/>
      <c r="R3" s="32"/>
    </row>
    <row r="4" spans="1:22" ht="15.95" customHeight="1" thickBot="1">
      <c r="A4" s="72" t="s">
        <v>4</v>
      </c>
      <c r="B4" s="73" t="s">
        <v>18</v>
      </c>
      <c r="C4" s="74" t="s">
        <v>5</v>
      </c>
      <c r="D4" s="74" t="s">
        <v>6</v>
      </c>
      <c r="E4" s="75" t="s">
        <v>7</v>
      </c>
      <c r="F4" s="76" t="s">
        <v>8</v>
      </c>
      <c r="G4" s="77" t="s">
        <v>9</v>
      </c>
      <c r="H4" s="77" t="s">
        <v>10</v>
      </c>
      <c r="I4" s="78" t="s">
        <v>2</v>
      </c>
      <c r="J4" s="79" t="s">
        <v>8</v>
      </c>
      <c r="K4" s="77" t="s">
        <v>9</v>
      </c>
      <c r="L4" s="77" t="s">
        <v>10</v>
      </c>
      <c r="M4" s="78" t="s">
        <v>11</v>
      </c>
      <c r="N4" s="80" t="s">
        <v>12</v>
      </c>
      <c r="O4" s="73" t="s">
        <v>13</v>
      </c>
      <c r="P4" s="133" t="s">
        <v>67</v>
      </c>
      <c r="Q4" s="81" t="s">
        <v>15</v>
      </c>
      <c r="R4" s="32"/>
    </row>
    <row r="5" spans="1:22" ht="15.95" customHeight="1" thickTop="1">
      <c r="A5" s="23" t="s">
        <v>44</v>
      </c>
      <c r="B5" s="82" t="s">
        <v>40</v>
      </c>
      <c r="C5" s="39">
        <v>25.7</v>
      </c>
      <c r="D5" s="40">
        <v>2011</v>
      </c>
      <c r="E5" s="19">
        <f t="shared" ref="E5:E19" si="0">10^(0.75194503*((LOG((C5/175.508)/LOG(10))*(LOG((C5/175.508)/LOG(10))))))</f>
        <v>3.3379226096026415</v>
      </c>
      <c r="F5" s="107">
        <v>9</v>
      </c>
      <c r="G5" s="113">
        <v>-11</v>
      </c>
      <c r="H5" s="109">
        <v>11</v>
      </c>
      <c r="I5" s="26">
        <f t="shared" ref="I5:I19" si="1">IF(MAX(F5:H5)&lt;0,0,MAX(F5:H5))</f>
        <v>11</v>
      </c>
      <c r="J5" s="114">
        <v>14</v>
      </c>
      <c r="K5" s="115">
        <v>16</v>
      </c>
      <c r="L5" s="115">
        <v>-18</v>
      </c>
      <c r="M5" s="26">
        <f t="shared" ref="M5:M19" si="2">IF(MAX(J5:L5)&lt;0,0,MAX(J5:L5))</f>
        <v>16</v>
      </c>
      <c r="N5" s="83">
        <f t="shared" ref="N5:N19" si="3">I5+M5</f>
        <v>27</v>
      </c>
      <c r="O5" s="84">
        <f t="shared" ref="O5:O19" si="4">N5*E5</f>
        <v>90.123910459271315</v>
      </c>
      <c r="P5" s="134">
        <v>1</v>
      </c>
      <c r="Q5" s="85">
        <f>RANK(O5,O5:O19,0)</f>
        <v>14</v>
      </c>
      <c r="R5" s="32"/>
      <c r="V5" s="59"/>
    </row>
    <row r="6" spans="1:22" ht="15.95" customHeight="1">
      <c r="A6" s="23" t="s">
        <v>45</v>
      </c>
      <c r="B6" s="82" t="s">
        <v>40</v>
      </c>
      <c r="C6" s="24">
        <v>66.400000000000006</v>
      </c>
      <c r="D6" s="25">
        <v>2010</v>
      </c>
      <c r="E6" s="19">
        <f t="shared" si="0"/>
        <v>1.3614169616032812</v>
      </c>
      <c r="F6" s="107">
        <v>17</v>
      </c>
      <c r="G6" s="113">
        <v>21</v>
      </c>
      <c r="H6" s="109">
        <v>-25</v>
      </c>
      <c r="I6" s="26">
        <f t="shared" si="1"/>
        <v>21</v>
      </c>
      <c r="J6" s="114">
        <v>25</v>
      </c>
      <c r="K6" s="115">
        <v>30</v>
      </c>
      <c r="L6" s="115">
        <v>-35</v>
      </c>
      <c r="M6" s="26">
        <f t="shared" si="2"/>
        <v>30</v>
      </c>
      <c r="N6" s="83">
        <f t="shared" si="3"/>
        <v>51</v>
      </c>
      <c r="O6" s="84">
        <f t="shared" si="4"/>
        <v>69.432265041767337</v>
      </c>
      <c r="P6" s="135">
        <v>2</v>
      </c>
      <c r="Q6" s="85">
        <f>RANK(O6,O5:O19,0)</f>
        <v>15</v>
      </c>
      <c r="R6" s="32"/>
      <c r="V6" s="59"/>
    </row>
    <row r="7" spans="1:22" ht="15.95" customHeight="1">
      <c r="A7" s="33" t="s">
        <v>48</v>
      </c>
      <c r="B7" s="82" t="s">
        <v>19</v>
      </c>
      <c r="C7" s="39">
        <v>44.7</v>
      </c>
      <c r="D7" s="40">
        <v>2010</v>
      </c>
      <c r="E7" s="19">
        <f t="shared" si="0"/>
        <v>1.8420601285661693</v>
      </c>
      <c r="F7" s="107">
        <v>25</v>
      </c>
      <c r="G7" s="108">
        <v>-30</v>
      </c>
      <c r="H7" s="109">
        <v>30</v>
      </c>
      <c r="I7" s="26">
        <f t="shared" si="1"/>
        <v>30</v>
      </c>
      <c r="J7" s="116">
        <v>35</v>
      </c>
      <c r="K7" s="109">
        <v>40</v>
      </c>
      <c r="L7" s="109">
        <v>42</v>
      </c>
      <c r="M7" s="26">
        <f t="shared" si="2"/>
        <v>42</v>
      </c>
      <c r="N7" s="83">
        <f t="shared" si="3"/>
        <v>72</v>
      </c>
      <c r="O7" s="41">
        <f t="shared" si="4"/>
        <v>132.62832925676418</v>
      </c>
      <c r="P7" s="136">
        <v>1</v>
      </c>
      <c r="Q7" s="85">
        <f>RANK(O7,O5:O19,0)</f>
        <v>8</v>
      </c>
      <c r="R7" s="32"/>
      <c r="V7" s="59"/>
    </row>
    <row r="8" spans="1:22" ht="15.95" customHeight="1">
      <c r="A8" s="33" t="s">
        <v>41</v>
      </c>
      <c r="B8" s="82" t="s">
        <v>40</v>
      </c>
      <c r="C8" s="39">
        <v>61.6</v>
      </c>
      <c r="D8" s="40">
        <v>2008</v>
      </c>
      <c r="E8" s="19">
        <f t="shared" si="0"/>
        <v>1.4304651709995064</v>
      </c>
      <c r="F8" s="107">
        <v>35</v>
      </c>
      <c r="G8" s="109">
        <v>38</v>
      </c>
      <c r="H8" s="109">
        <v>40</v>
      </c>
      <c r="I8" s="26">
        <f t="shared" si="1"/>
        <v>40</v>
      </c>
      <c r="J8" s="114">
        <v>45</v>
      </c>
      <c r="K8" s="115">
        <v>50</v>
      </c>
      <c r="L8" s="115">
        <v>-53</v>
      </c>
      <c r="M8" s="26">
        <f t="shared" si="2"/>
        <v>50</v>
      </c>
      <c r="N8" s="83">
        <f t="shared" si="3"/>
        <v>90</v>
      </c>
      <c r="O8" s="84">
        <f t="shared" si="4"/>
        <v>128.74186538995559</v>
      </c>
      <c r="P8" s="134">
        <v>1</v>
      </c>
      <c r="Q8" s="85">
        <f>RANK(O8,O5:O19,0)</f>
        <v>11</v>
      </c>
      <c r="R8" s="32"/>
      <c r="V8" s="59"/>
    </row>
    <row r="9" spans="1:22" ht="15.95" customHeight="1">
      <c r="A9" s="33" t="s">
        <v>31</v>
      </c>
      <c r="B9" s="82" t="s">
        <v>30</v>
      </c>
      <c r="C9" s="24">
        <v>51.3</v>
      </c>
      <c r="D9" s="25">
        <v>2007</v>
      </c>
      <c r="E9" s="19">
        <f t="shared" si="0"/>
        <v>1.638950569308069</v>
      </c>
      <c r="F9" s="107">
        <v>31</v>
      </c>
      <c r="G9" s="109">
        <v>35</v>
      </c>
      <c r="H9" s="108">
        <v>-39</v>
      </c>
      <c r="I9" s="26">
        <f t="shared" si="1"/>
        <v>35</v>
      </c>
      <c r="J9" s="116">
        <v>40</v>
      </c>
      <c r="K9" s="109">
        <v>45</v>
      </c>
      <c r="L9" s="108">
        <v>-49</v>
      </c>
      <c r="M9" s="26">
        <f t="shared" si="2"/>
        <v>45</v>
      </c>
      <c r="N9" s="83">
        <f t="shared" si="3"/>
        <v>80</v>
      </c>
      <c r="O9" s="84">
        <f t="shared" si="4"/>
        <v>131.11604554464552</v>
      </c>
      <c r="P9" s="135">
        <v>2</v>
      </c>
      <c r="Q9" s="85">
        <f>RANK(O9,O5:O19,0)</f>
        <v>9</v>
      </c>
      <c r="R9" s="32"/>
      <c r="V9" s="59"/>
    </row>
    <row r="10" spans="1:22" ht="15.95" customHeight="1">
      <c r="A10" s="88" t="s">
        <v>32</v>
      </c>
      <c r="B10" s="86" t="s">
        <v>30</v>
      </c>
      <c r="C10" s="57">
        <v>72.099999999999994</v>
      </c>
      <c r="D10" s="58">
        <v>2007</v>
      </c>
      <c r="E10" s="19">
        <f t="shared" si="0"/>
        <v>1.2949316324526012</v>
      </c>
      <c r="F10" s="107">
        <v>25</v>
      </c>
      <c r="G10" s="110">
        <v>28</v>
      </c>
      <c r="H10" s="110">
        <v>-30</v>
      </c>
      <c r="I10" s="20">
        <f t="shared" si="1"/>
        <v>28</v>
      </c>
      <c r="J10" s="116">
        <v>35</v>
      </c>
      <c r="K10" s="109">
        <v>40</v>
      </c>
      <c r="L10" s="108">
        <v>42</v>
      </c>
      <c r="M10" s="20">
        <f t="shared" si="2"/>
        <v>42</v>
      </c>
      <c r="N10" s="87">
        <f t="shared" si="3"/>
        <v>70</v>
      </c>
      <c r="O10" s="41">
        <f t="shared" si="4"/>
        <v>90.645214271682093</v>
      </c>
      <c r="P10" s="136">
        <v>5</v>
      </c>
      <c r="Q10" s="85">
        <f>RANK(O10,O5:O19,0)</f>
        <v>13</v>
      </c>
      <c r="R10" s="32"/>
      <c r="V10" s="59"/>
    </row>
    <row r="11" spans="1:22" ht="15.95" customHeight="1">
      <c r="A11" s="46" t="s">
        <v>38</v>
      </c>
      <c r="B11" s="82" t="s">
        <v>40</v>
      </c>
      <c r="C11" s="24">
        <v>41.8</v>
      </c>
      <c r="D11" s="25">
        <v>2007</v>
      </c>
      <c r="E11" s="19">
        <f t="shared" si="0"/>
        <v>1.9586855063921762</v>
      </c>
      <c r="F11" s="107">
        <v>32</v>
      </c>
      <c r="G11" s="109">
        <v>36</v>
      </c>
      <c r="H11" s="108">
        <v>38</v>
      </c>
      <c r="I11" s="26">
        <f t="shared" si="1"/>
        <v>38</v>
      </c>
      <c r="J11" s="114">
        <v>38</v>
      </c>
      <c r="K11" s="117">
        <v>42</v>
      </c>
      <c r="L11" s="115">
        <v>-47</v>
      </c>
      <c r="M11" s="26">
        <f t="shared" si="2"/>
        <v>42</v>
      </c>
      <c r="N11" s="83">
        <f t="shared" si="3"/>
        <v>80</v>
      </c>
      <c r="O11" s="84">
        <f t="shared" si="4"/>
        <v>156.69484051137408</v>
      </c>
      <c r="P11" s="135">
        <v>1</v>
      </c>
      <c r="Q11" s="85">
        <f>RANK(O11,O5:O19,0)</f>
        <v>6</v>
      </c>
      <c r="R11" s="32"/>
      <c r="V11" s="59"/>
    </row>
    <row r="12" spans="1:22" ht="15.95" customHeight="1">
      <c r="A12" s="89" t="s">
        <v>39</v>
      </c>
      <c r="B12" s="82" t="s">
        <v>40</v>
      </c>
      <c r="C12" s="24">
        <v>48.3</v>
      </c>
      <c r="D12" s="25">
        <v>2007</v>
      </c>
      <c r="E12" s="19">
        <f t="shared" si="0"/>
        <v>1.7222834806492526</v>
      </c>
      <c r="F12" s="107">
        <v>30</v>
      </c>
      <c r="G12" s="109">
        <v>33</v>
      </c>
      <c r="H12" s="109">
        <v>-36</v>
      </c>
      <c r="I12" s="26">
        <f t="shared" si="1"/>
        <v>33</v>
      </c>
      <c r="J12" s="116">
        <v>35</v>
      </c>
      <c r="K12" s="109">
        <v>40</v>
      </c>
      <c r="L12" s="109">
        <v>43</v>
      </c>
      <c r="M12" s="26">
        <f t="shared" si="2"/>
        <v>43</v>
      </c>
      <c r="N12" s="83">
        <f t="shared" si="3"/>
        <v>76</v>
      </c>
      <c r="O12" s="84">
        <f t="shared" si="4"/>
        <v>130.89354452934319</v>
      </c>
      <c r="P12" s="135">
        <v>3</v>
      </c>
      <c r="Q12" s="85">
        <f>RANK(O12,O5:O19,0)</f>
        <v>10</v>
      </c>
      <c r="R12" s="32"/>
      <c r="V12" s="59"/>
    </row>
    <row r="13" spans="1:22" ht="15.95" customHeight="1">
      <c r="A13" s="46" t="s">
        <v>42</v>
      </c>
      <c r="B13" s="82" t="s">
        <v>40</v>
      </c>
      <c r="C13" s="24">
        <v>41.9</v>
      </c>
      <c r="D13" s="25">
        <v>2007</v>
      </c>
      <c r="E13" s="19">
        <f t="shared" si="0"/>
        <v>1.9543081677143639</v>
      </c>
      <c r="F13" s="107">
        <v>20</v>
      </c>
      <c r="G13" s="113">
        <v>24</v>
      </c>
      <c r="H13" s="109">
        <v>-26</v>
      </c>
      <c r="I13" s="26">
        <f t="shared" si="1"/>
        <v>24</v>
      </c>
      <c r="J13" s="114">
        <v>27</v>
      </c>
      <c r="K13" s="115">
        <v>30</v>
      </c>
      <c r="L13" s="115">
        <v>-33</v>
      </c>
      <c r="M13" s="26">
        <f t="shared" si="2"/>
        <v>30</v>
      </c>
      <c r="N13" s="83">
        <f t="shared" si="3"/>
        <v>54</v>
      </c>
      <c r="O13" s="84">
        <f t="shared" si="4"/>
        <v>105.53264105657566</v>
      </c>
      <c r="P13" s="135">
        <v>4</v>
      </c>
      <c r="Q13" s="85">
        <f>RANK(O13,O5:O19,0)</f>
        <v>12</v>
      </c>
      <c r="R13" s="32"/>
      <c r="V13" s="59"/>
    </row>
    <row r="14" spans="1:22" ht="15.95" customHeight="1">
      <c r="A14" s="46" t="s">
        <v>33</v>
      </c>
      <c r="B14" s="82" t="s">
        <v>34</v>
      </c>
      <c r="C14" s="24">
        <v>55.3</v>
      </c>
      <c r="D14" s="25">
        <v>2006</v>
      </c>
      <c r="E14" s="19">
        <f t="shared" si="0"/>
        <v>1.5458594735791276</v>
      </c>
      <c r="F14" s="107">
        <v>32</v>
      </c>
      <c r="G14" s="108">
        <v>37</v>
      </c>
      <c r="H14" s="109">
        <v>-40</v>
      </c>
      <c r="I14" s="26">
        <f t="shared" si="1"/>
        <v>37</v>
      </c>
      <c r="J14" s="114">
        <v>40</v>
      </c>
      <c r="K14" s="115">
        <v>45</v>
      </c>
      <c r="L14" s="115">
        <v>50</v>
      </c>
      <c r="M14" s="26">
        <f t="shared" si="2"/>
        <v>50</v>
      </c>
      <c r="N14" s="83">
        <f t="shared" si="3"/>
        <v>87</v>
      </c>
      <c r="O14" s="84">
        <f t="shared" si="4"/>
        <v>134.48977420138411</v>
      </c>
      <c r="P14" s="134">
        <v>6</v>
      </c>
      <c r="Q14" s="85">
        <f>RANK(O14,O5:O19,0)</f>
        <v>7</v>
      </c>
      <c r="R14" s="32"/>
      <c r="V14" s="59"/>
    </row>
    <row r="15" spans="1:22" ht="15.95" customHeight="1">
      <c r="A15" s="46" t="s">
        <v>29</v>
      </c>
      <c r="B15" s="82" t="s">
        <v>30</v>
      </c>
      <c r="C15" s="24">
        <v>68</v>
      </c>
      <c r="D15" s="25">
        <v>2005</v>
      </c>
      <c r="E15" s="19">
        <f t="shared" si="0"/>
        <v>1.3412410532081744</v>
      </c>
      <c r="F15" s="107">
        <v>68</v>
      </c>
      <c r="G15" s="108">
        <v>-72</v>
      </c>
      <c r="H15" s="109">
        <v>72</v>
      </c>
      <c r="I15" s="26">
        <f t="shared" si="1"/>
        <v>72</v>
      </c>
      <c r="J15" s="114">
        <v>83</v>
      </c>
      <c r="K15" s="115">
        <v>88</v>
      </c>
      <c r="L15" s="115">
        <v>-92</v>
      </c>
      <c r="M15" s="26">
        <f t="shared" si="2"/>
        <v>88</v>
      </c>
      <c r="N15" s="83">
        <f t="shared" si="3"/>
        <v>160</v>
      </c>
      <c r="O15" s="84">
        <f t="shared" si="4"/>
        <v>214.5985685133079</v>
      </c>
      <c r="P15" s="134">
        <v>1</v>
      </c>
      <c r="Q15" s="85">
        <f>RANK(O15,O5:O19,0)</f>
        <v>1</v>
      </c>
      <c r="R15" s="32"/>
      <c r="V15" s="59"/>
    </row>
    <row r="16" spans="1:22" ht="15.95" customHeight="1">
      <c r="A16" s="46" t="s">
        <v>35</v>
      </c>
      <c r="B16" s="82" t="s">
        <v>34</v>
      </c>
      <c r="C16" s="24">
        <v>89.2</v>
      </c>
      <c r="D16" s="25">
        <v>2005</v>
      </c>
      <c r="E16" s="19">
        <f t="shared" si="0"/>
        <v>1.1613552461888328</v>
      </c>
      <c r="F16" s="107">
        <v>63</v>
      </c>
      <c r="G16" s="109">
        <v>68</v>
      </c>
      <c r="H16" s="109">
        <v>-71</v>
      </c>
      <c r="I16" s="26">
        <f t="shared" si="1"/>
        <v>68</v>
      </c>
      <c r="J16" s="114">
        <v>85</v>
      </c>
      <c r="K16" s="115">
        <v>90</v>
      </c>
      <c r="L16" s="115">
        <v>-96</v>
      </c>
      <c r="M16" s="26">
        <f t="shared" si="2"/>
        <v>90</v>
      </c>
      <c r="N16" s="83">
        <f t="shared" si="3"/>
        <v>158</v>
      </c>
      <c r="O16" s="84">
        <f t="shared" si="4"/>
        <v>183.49412889783559</v>
      </c>
      <c r="P16" s="134">
        <v>4</v>
      </c>
      <c r="Q16" s="85">
        <f>RANK(O16,O5:O19,0)</f>
        <v>4</v>
      </c>
      <c r="R16" s="32"/>
      <c r="V16" s="59"/>
    </row>
    <row r="17" spans="1:22" ht="15.95" customHeight="1">
      <c r="A17" s="88" t="s">
        <v>36</v>
      </c>
      <c r="B17" s="86" t="s">
        <v>21</v>
      </c>
      <c r="C17" s="57">
        <v>65.2</v>
      </c>
      <c r="D17" s="58">
        <v>2005</v>
      </c>
      <c r="E17" s="19">
        <f t="shared" si="0"/>
        <v>1.3774204698749137</v>
      </c>
      <c r="F17" s="111">
        <v>61</v>
      </c>
      <c r="G17" s="109">
        <v>-65</v>
      </c>
      <c r="H17" s="109">
        <v>-66</v>
      </c>
      <c r="I17" s="20">
        <f t="shared" si="1"/>
        <v>61</v>
      </c>
      <c r="J17" s="116">
        <v>77</v>
      </c>
      <c r="K17" s="109">
        <v>-82</v>
      </c>
      <c r="L17" s="109">
        <v>-82</v>
      </c>
      <c r="M17" s="20">
        <f t="shared" si="2"/>
        <v>77</v>
      </c>
      <c r="N17" s="87">
        <f t="shared" si="3"/>
        <v>138</v>
      </c>
      <c r="O17" s="84">
        <f t="shared" si="4"/>
        <v>190.0840248427381</v>
      </c>
      <c r="P17" s="134">
        <v>3</v>
      </c>
      <c r="Q17" s="85">
        <f>RANK(O17,O5:O19,0)</f>
        <v>3</v>
      </c>
      <c r="R17" s="32"/>
      <c r="V17" s="59"/>
    </row>
    <row r="18" spans="1:22" ht="15.95" customHeight="1">
      <c r="A18" s="46" t="s">
        <v>43</v>
      </c>
      <c r="B18" s="82" t="s">
        <v>40</v>
      </c>
      <c r="C18" s="24">
        <v>88.5</v>
      </c>
      <c r="D18" s="25">
        <v>2005</v>
      </c>
      <c r="E18" s="19">
        <f t="shared" si="0"/>
        <v>1.1654304776557667</v>
      </c>
      <c r="F18" s="107">
        <v>-64</v>
      </c>
      <c r="G18" s="113">
        <v>64</v>
      </c>
      <c r="H18" s="109">
        <v>-67</v>
      </c>
      <c r="I18" s="26">
        <f t="shared" si="1"/>
        <v>64</v>
      </c>
      <c r="J18" s="114">
        <v>80</v>
      </c>
      <c r="K18" s="115">
        <v>85</v>
      </c>
      <c r="L18" s="115">
        <v>-90</v>
      </c>
      <c r="M18" s="26">
        <f t="shared" si="2"/>
        <v>85</v>
      </c>
      <c r="N18" s="83">
        <f t="shared" si="3"/>
        <v>149</v>
      </c>
      <c r="O18" s="84">
        <f t="shared" si="4"/>
        <v>173.64914117070924</v>
      </c>
      <c r="P18" s="134">
        <v>5</v>
      </c>
      <c r="Q18" s="85">
        <f>RANK(O18,O5:O19,0)</f>
        <v>5</v>
      </c>
      <c r="R18" s="32"/>
      <c r="V18" s="59"/>
    </row>
    <row r="19" spans="1:22" ht="17.25" customHeight="1" thickBot="1">
      <c r="A19" s="46" t="s">
        <v>46</v>
      </c>
      <c r="B19" s="82" t="s">
        <v>47</v>
      </c>
      <c r="C19" s="24">
        <v>72.099999999999994</v>
      </c>
      <c r="D19" s="25">
        <v>2005</v>
      </c>
      <c r="E19" s="19">
        <f t="shared" si="0"/>
        <v>1.2949316324526012</v>
      </c>
      <c r="F19" s="107">
        <v>60</v>
      </c>
      <c r="G19" s="113">
        <v>63</v>
      </c>
      <c r="H19" s="109">
        <v>66</v>
      </c>
      <c r="I19" s="26">
        <f t="shared" si="1"/>
        <v>66</v>
      </c>
      <c r="J19" s="114">
        <v>75</v>
      </c>
      <c r="K19" s="115">
        <v>80</v>
      </c>
      <c r="L19" s="115">
        <v>83</v>
      </c>
      <c r="M19" s="26">
        <f t="shared" si="2"/>
        <v>83</v>
      </c>
      <c r="N19" s="83">
        <f t="shared" si="3"/>
        <v>149</v>
      </c>
      <c r="O19" s="84">
        <f t="shared" si="4"/>
        <v>192.94481323543758</v>
      </c>
      <c r="P19" s="134">
        <v>2</v>
      </c>
      <c r="Q19" s="85">
        <f>RANK(O19,O5:O19,0)</f>
        <v>2</v>
      </c>
      <c r="R19" s="32"/>
      <c r="V19" s="59"/>
    </row>
    <row r="20" spans="1:22" ht="18.95" customHeight="1" thickTop="1" thickBot="1">
      <c r="A20" s="144" t="s">
        <v>68</v>
      </c>
      <c r="B20" s="144"/>
      <c r="C20" s="144"/>
      <c r="D20" s="144"/>
      <c r="E20" s="144"/>
      <c r="F20" s="153" t="s">
        <v>2</v>
      </c>
      <c r="G20" s="153"/>
      <c r="H20" s="153"/>
      <c r="I20" s="153"/>
      <c r="J20" s="153" t="s">
        <v>3</v>
      </c>
      <c r="K20" s="153"/>
      <c r="L20" s="153"/>
      <c r="M20" s="153"/>
      <c r="N20" s="147"/>
      <c r="O20" s="147"/>
      <c r="P20" s="147"/>
      <c r="Q20" s="147"/>
      <c r="R20" s="32"/>
      <c r="V20" s="59"/>
    </row>
    <row r="21" spans="1:22" ht="15.95" customHeight="1" thickBot="1">
      <c r="A21" s="72" t="s">
        <v>4</v>
      </c>
      <c r="B21" s="73" t="s">
        <v>18</v>
      </c>
      <c r="C21" s="74" t="s">
        <v>5</v>
      </c>
      <c r="D21" s="74" t="s">
        <v>6</v>
      </c>
      <c r="E21" s="75" t="s">
        <v>7</v>
      </c>
      <c r="F21" s="76" t="s">
        <v>8</v>
      </c>
      <c r="G21" s="77" t="s">
        <v>9</v>
      </c>
      <c r="H21" s="77" t="s">
        <v>10</v>
      </c>
      <c r="I21" s="78" t="s">
        <v>2</v>
      </c>
      <c r="J21" s="79" t="s">
        <v>8</v>
      </c>
      <c r="K21" s="77" t="s">
        <v>9</v>
      </c>
      <c r="L21" s="77" t="s">
        <v>10</v>
      </c>
      <c r="M21" s="78" t="s">
        <v>11</v>
      </c>
      <c r="N21" s="80" t="s">
        <v>12</v>
      </c>
      <c r="O21" s="73" t="s">
        <v>13</v>
      </c>
      <c r="P21" s="129"/>
      <c r="Q21" s="81" t="s">
        <v>15</v>
      </c>
      <c r="R21" s="32"/>
      <c r="V21" s="59"/>
    </row>
    <row r="22" spans="1:22" ht="15.95" customHeight="1" thickTop="1">
      <c r="A22" s="46" t="s">
        <v>37</v>
      </c>
      <c r="B22" s="82" t="s">
        <v>21</v>
      </c>
      <c r="C22" s="24">
        <v>94</v>
      </c>
      <c r="D22" s="25">
        <v>2002</v>
      </c>
      <c r="E22" s="19">
        <f t="shared" ref="E22" si="5">10^(0.75194503*((LOG((C22/175.508)/LOG(10))*(LOG((C22/175.508)/LOG(10))))))</f>
        <v>1.1357755597100061</v>
      </c>
      <c r="F22" s="112">
        <v>113</v>
      </c>
      <c r="G22" s="109">
        <v>119</v>
      </c>
      <c r="H22" s="109">
        <v>122</v>
      </c>
      <c r="I22" s="26">
        <f t="shared" ref="I22" si="6">IF(MAX(F22:H22)&lt;0,0,MAX(F22:H22))</f>
        <v>122</v>
      </c>
      <c r="J22" s="114">
        <v>143</v>
      </c>
      <c r="K22" s="115">
        <v>-153</v>
      </c>
      <c r="L22" s="117">
        <v>-153</v>
      </c>
      <c r="M22" s="26">
        <f t="shared" ref="M22" si="7">IF(MAX(J22:L22)&lt;0,0,MAX(J22:L22))</f>
        <v>143</v>
      </c>
      <c r="N22" s="83">
        <f t="shared" ref="N22:N31" si="8">I22+M22</f>
        <v>265</v>
      </c>
      <c r="O22" s="84">
        <f t="shared" ref="O22:O31" si="9">N22*E22</f>
        <v>300.9805233231516</v>
      </c>
      <c r="P22" s="130"/>
      <c r="Q22" s="85">
        <f t="shared" ref="Q22:Q37" si="10">RANK(O22,O$22:O$37,0)</f>
        <v>4</v>
      </c>
      <c r="R22" s="32"/>
      <c r="V22" s="59"/>
    </row>
    <row r="23" spans="1:22" ht="15.95" customHeight="1">
      <c r="A23" s="62" t="s">
        <v>50</v>
      </c>
      <c r="B23" s="86" t="s">
        <v>34</v>
      </c>
      <c r="C23" s="17">
        <v>124.1</v>
      </c>
      <c r="D23" s="18">
        <v>2003</v>
      </c>
      <c r="E23" s="19">
        <f t="shared" ref="E23:E37" si="11">10^(0.75194503*((LOG((C23/175.508)/LOG(10))*(LOG((C23/175.508)/LOG(10))))))</f>
        <v>1.0400098019941515</v>
      </c>
      <c r="F23" s="107">
        <v>50</v>
      </c>
      <c r="G23" s="109">
        <v>55</v>
      </c>
      <c r="H23" s="109">
        <v>-60</v>
      </c>
      <c r="I23" s="26">
        <f t="shared" ref="I23:I37" si="12">IF(MAX(F23:H23)&lt;0,0,MAX(F23:H23))</f>
        <v>55</v>
      </c>
      <c r="J23" s="116">
        <v>65</v>
      </c>
      <c r="K23" s="108">
        <v>70</v>
      </c>
      <c r="L23" s="109">
        <v>75</v>
      </c>
      <c r="M23" s="26">
        <f t="shared" ref="M23:M37" si="13">IF(MAX(J23:L23)&lt;0,0,MAX(J23:L23))</f>
        <v>75</v>
      </c>
      <c r="N23" s="83">
        <f t="shared" si="8"/>
        <v>130</v>
      </c>
      <c r="O23" s="84">
        <f t="shared" si="9"/>
        <v>135.20127425923968</v>
      </c>
      <c r="P23" s="130"/>
      <c r="Q23" s="85">
        <f t="shared" si="10"/>
        <v>15</v>
      </c>
      <c r="R23" s="32"/>
      <c r="V23" s="59"/>
    </row>
    <row r="24" spans="1:22" ht="15.95" customHeight="1">
      <c r="A24" s="33" t="s">
        <v>56</v>
      </c>
      <c r="B24" s="82" t="s">
        <v>40</v>
      </c>
      <c r="C24" s="17">
        <v>67</v>
      </c>
      <c r="D24" s="40">
        <v>2003</v>
      </c>
      <c r="E24" s="19">
        <f t="shared" si="11"/>
        <v>1.3537002449858386</v>
      </c>
      <c r="F24" s="107">
        <v>50</v>
      </c>
      <c r="G24" s="109">
        <v>57</v>
      </c>
      <c r="H24" s="108">
        <v>-62</v>
      </c>
      <c r="I24" s="26">
        <f t="shared" si="12"/>
        <v>57</v>
      </c>
      <c r="J24" s="116">
        <v>70</v>
      </c>
      <c r="K24" s="109">
        <v>-74</v>
      </c>
      <c r="L24" s="109">
        <v>74</v>
      </c>
      <c r="M24" s="26">
        <f t="shared" si="13"/>
        <v>74</v>
      </c>
      <c r="N24" s="83">
        <f t="shared" si="8"/>
        <v>131</v>
      </c>
      <c r="O24" s="84">
        <f t="shared" si="9"/>
        <v>177.33473209314485</v>
      </c>
      <c r="P24" s="130"/>
      <c r="Q24" s="85">
        <f t="shared" si="10"/>
        <v>14</v>
      </c>
      <c r="R24" s="32"/>
      <c r="V24" s="59"/>
    </row>
    <row r="25" spans="1:22" ht="15.95" customHeight="1">
      <c r="A25" s="23" t="s">
        <v>66</v>
      </c>
      <c r="B25" s="82" t="s">
        <v>40</v>
      </c>
      <c r="C25" s="57">
        <v>75.5</v>
      </c>
      <c r="D25" s="25">
        <v>2002</v>
      </c>
      <c r="E25" s="19">
        <f t="shared" si="11"/>
        <v>1.2615959028966179</v>
      </c>
      <c r="F25" s="107">
        <v>65</v>
      </c>
      <c r="G25" s="109">
        <v>72</v>
      </c>
      <c r="H25" s="108">
        <v>76</v>
      </c>
      <c r="I25" s="26">
        <f t="shared" si="12"/>
        <v>76</v>
      </c>
      <c r="J25" s="116">
        <v>85</v>
      </c>
      <c r="K25" s="109">
        <v>93</v>
      </c>
      <c r="L25" s="109">
        <v>100</v>
      </c>
      <c r="M25" s="26">
        <f t="shared" si="13"/>
        <v>100</v>
      </c>
      <c r="N25" s="83">
        <f t="shared" ref="N25" si="14">I25+M25</f>
        <v>176</v>
      </c>
      <c r="O25" s="84">
        <f t="shared" ref="O25" si="15">N25*E25</f>
        <v>222.04087890980475</v>
      </c>
      <c r="P25" s="130"/>
      <c r="Q25" s="85">
        <f t="shared" si="10"/>
        <v>11</v>
      </c>
      <c r="R25" s="32"/>
      <c r="V25" s="59"/>
    </row>
    <row r="26" spans="1:22" ht="15.95" customHeight="1">
      <c r="A26" s="33" t="s">
        <v>64</v>
      </c>
      <c r="B26" s="82" t="s">
        <v>21</v>
      </c>
      <c r="C26" s="17">
        <v>92.1</v>
      </c>
      <c r="D26" s="40">
        <v>2000</v>
      </c>
      <c r="E26" s="19">
        <f t="shared" si="11"/>
        <v>1.1454290479447577</v>
      </c>
      <c r="F26" s="107">
        <v>81</v>
      </c>
      <c r="G26" s="109">
        <v>-91</v>
      </c>
      <c r="H26" s="108">
        <v>-96</v>
      </c>
      <c r="I26" s="26">
        <f t="shared" si="12"/>
        <v>81</v>
      </c>
      <c r="J26" s="116">
        <v>101</v>
      </c>
      <c r="K26" s="109">
        <v>-111</v>
      </c>
      <c r="L26" s="109">
        <v>0</v>
      </c>
      <c r="M26" s="26">
        <f t="shared" si="13"/>
        <v>101</v>
      </c>
      <c r="N26" s="83">
        <f t="shared" si="8"/>
        <v>182</v>
      </c>
      <c r="O26" s="84">
        <f>N26*E26</f>
        <v>208.46808672594591</v>
      </c>
      <c r="P26" s="130"/>
      <c r="Q26" s="85">
        <f t="shared" si="10"/>
        <v>13</v>
      </c>
      <c r="R26" s="32"/>
      <c r="V26" s="59"/>
    </row>
    <row r="27" spans="1:22" ht="15.95" customHeight="1">
      <c r="A27" s="16" t="s">
        <v>49</v>
      </c>
      <c r="B27" s="86" t="s">
        <v>34</v>
      </c>
      <c r="C27" s="17">
        <v>80.599999999999994</v>
      </c>
      <c r="D27" s="58">
        <v>2003</v>
      </c>
      <c r="E27" s="19">
        <f t="shared" si="11"/>
        <v>1.218669185076211</v>
      </c>
      <c r="F27" s="107">
        <v>80</v>
      </c>
      <c r="G27" s="109">
        <v>82</v>
      </c>
      <c r="H27" s="109">
        <v>-84</v>
      </c>
      <c r="I27" s="26">
        <f t="shared" si="12"/>
        <v>82</v>
      </c>
      <c r="J27" s="116">
        <v>90</v>
      </c>
      <c r="K27" s="109">
        <v>95</v>
      </c>
      <c r="L27" s="109">
        <v>-100</v>
      </c>
      <c r="M27" s="26">
        <f t="shared" si="13"/>
        <v>95</v>
      </c>
      <c r="N27" s="83">
        <f t="shared" ref="N27" si="16">I27+M27</f>
        <v>177</v>
      </c>
      <c r="O27" s="84">
        <f t="shared" ref="O27" si="17">N27*E27</f>
        <v>215.70444575848936</v>
      </c>
      <c r="P27" s="130"/>
      <c r="Q27" s="85">
        <f t="shared" si="10"/>
        <v>12</v>
      </c>
      <c r="R27" s="32"/>
      <c r="V27" s="59"/>
    </row>
    <row r="28" spans="1:22" ht="15.95" customHeight="1">
      <c r="A28" s="62" t="s">
        <v>54</v>
      </c>
      <c r="B28" s="86" t="s">
        <v>16</v>
      </c>
      <c r="C28" s="17">
        <v>80.7</v>
      </c>
      <c r="D28" s="18">
        <v>2003</v>
      </c>
      <c r="E28" s="19">
        <f t="shared" si="11"/>
        <v>1.2179020312535995</v>
      </c>
      <c r="F28" s="107">
        <v>-75</v>
      </c>
      <c r="G28" s="108">
        <v>-75</v>
      </c>
      <c r="H28" s="108">
        <v>-75</v>
      </c>
      <c r="I28" s="26">
        <f t="shared" si="12"/>
        <v>0</v>
      </c>
      <c r="J28" s="116">
        <v>80</v>
      </c>
      <c r="K28" s="109">
        <v>85</v>
      </c>
      <c r="L28" s="108">
        <v>90</v>
      </c>
      <c r="M28" s="26">
        <f t="shared" si="13"/>
        <v>90</v>
      </c>
      <c r="N28" s="83">
        <f t="shared" si="8"/>
        <v>90</v>
      </c>
      <c r="O28" s="84">
        <f t="shared" si="9"/>
        <v>109.61118281282396</v>
      </c>
      <c r="P28" s="130"/>
      <c r="Q28" s="85">
        <f t="shared" si="10"/>
        <v>16</v>
      </c>
      <c r="R28" s="32"/>
      <c r="V28" s="59"/>
    </row>
    <row r="29" spans="1:22" ht="15.95" customHeight="1">
      <c r="A29" s="33" t="s">
        <v>53</v>
      </c>
      <c r="B29" s="82" t="s">
        <v>16</v>
      </c>
      <c r="C29" s="17">
        <v>64.599999999999994</v>
      </c>
      <c r="D29" s="40">
        <v>2003</v>
      </c>
      <c r="E29" s="19">
        <f t="shared" si="11"/>
        <v>1.385719708606505</v>
      </c>
      <c r="F29" s="107">
        <v>79</v>
      </c>
      <c r="G29" s="109">
        <v>82</v>
      </c>
      <c r="H29" s="108">
        <v>-84</v>
      </c>
      <c r="I29" s="26">
        <f t="shared" si="12"/>
        <v>82</v>
      </c>
      <c r="J29" s="116">
        <v>100</v>
      </c>
      <c r="K29" s="109">
        <v>-105</v>
      </c>
      <c r="L29" s="109">
        <v>-105</v>
      </c>
      <c r="M29" s="26">
        <f t="shared" si="13"/>
        <v>100</v>
      </c>
      <c r="N29" s="83">
        <f t="shared" si="8"/>
        <v>182</v>
      </c>
      <c r="O29" s="84">
        <f t="shared" si="9"/>
        <v>252.20098696638391</v>
      </c>
      <c r="P29" s="130"/>
      <c r="Q29" s="85">
        <f t="shared" si="10"/>
        <v>8</v>
      </c>
      <c r="R29" s="32"/>
      <c r="V29" s="59"/>
    </row>
    <row r="30" spans="1:22" ht="15.95" customHeight="1">
      <c r="A30" s="23" t="s">
        <v>55</v>
      </c>
      <c r="B30" s="82" t="s">
        <v>40</v>
      </c>
      <c r="C30" s="17">
        <v>75.8</v>
      </c>
      <c r="D30" s="25">
        <v>1999</v>
      </c>
      <c r="E30" s="19">
        <f t="shared" si="11"/>
        <v>1.2588489568311918</v>
      </c>
      <c r="F30" s="107">
        <v>90</v>
      </c>
      <c r="G30" s="109">
        <v>95</v>
      </c>
      <c r="H30" s="109">
        <v>101</v>
      </c>
      <c r="I30" s="26">
        <f t="shared" si="12"/>
        <v>101</v>
      </c>
      <c r="J30" s="114">
        <v>105</v>
      </c>
      <c r="K30" s="115">
        <v>112</v>
      </c>
      <c r="L30" s="117">
        <v>121</v>
      </c>
      <c r="M30" s="26">
        <f t="shared" si="13"/>
        <v>121</v>
      </c>
      <c r="N30" s="83">
        <f t="shared" si="8"/>
        <v>222</v>
      </c>
      <c r="O30" s="84">
        <f t="shared" si="9"/>
        <v>279.4644684165246</v>
      </c>
      <c r="P30" s="130"/>
      <c r="Q30" s="85">
        <f t="shared" si="10"/>
        <v>6</v>
      </c>
      <c r="R30" s="32"/>
      <c r="V30" s="59"/>
    </row>
    <row r="31" spans="1:22" ht="15.95" customHeight="1" thickBot="1">
      <c r="A31" s="90" t="s">
        <v>57</v>
      </c>
      <c r="B31" s="86" t="s">
        <v>40</v>
      </c>
      <c r="C31" s="17">
        <v>89.5</v>
      </c>
      <c r="D31" s="58">
        <v>2001</v>
      </c>
      <c r="E31" s="19">
        <f t="shared" si="11"/>
        <v>1.1596371194353103</v>
      </c>
      <c r="F31" s="107">
        <v>80</v>
      </c>
      <c r="G31" s="109">
        <v>86</v>
      </c>
      <c r="H31" s="109">
        <v>-90</v>
      </c>
      <c r="I31" s="26">
        <f t="shared" si="12"/>
        <v>86</v>
      </c>
      <c r="J31" s="116">
        <v>100</v>
      </c>
      <c r="K31" s="109">
        <v>108</v>
      </c>
      <c r="L31" s="109">
        <v>115</v>
      </c>
      <c r="M31" s="26">
        <f t="shared" si="13"/>
        <v>115</v>
      </c>
      <c r="N31" s="87">
        <f t="shared" si="8"/>
        <v>201</v>
      </c>
      <c r="O31" s="41">
        <f t="shared" si="9"/>
        <v>233.08706100649738</v>
      </c>
      <c r="P31" s="131"/>
      <c r="Q31" s="85">
        <f t="shared" si="10"/>
        <v>10</v>
      </c>
      <c r="R31" s="32"/>
      <c r="V31" s="59"/>
    </row>
    <row r="32" spans="1:22" ht="15.95" customHeight="1" thickTop="1">
      <c r="A32" s="16" t="s">
        <v>52</v>
      </c>
      <c r="B32" s="86" t="s">
        <v>21</v>
      </c>
      <c r="C32" s="17">
        <v>90.2</v>
      </c>
      <c r="D32" s="58">
        <v>2000</v>
      </c>
      <c r="E32" s="19">
        <f t="shared" si="11"/>
        <v>1.1556930144447788</v>
      </c>
      <c r="F32" s="107">
        <v>85</v>
      </c>
      <c r="G32" s="109">
        <v>95</v>
      </c>
      <c r="H32" s="108">
        <v>-101</v>
      </c>
      <c r="I32" s="26">
        <f t="shared" si="12"/>
        <v>95</v>
      </c>
      <c r="J32" s="116">
        <v>125</v>
      </c>
      <c r="K32" s="109">
        <v>135</v>
      </c>
      <c r="L32" s="108">
        <v>-140</v>
      </c>
      <c r="M32" s="26">
        <f t="shared" si="13"/>
        <v>135</v>
      </c>
      <c r="N32" s="83">
        <f t="shared" ref="N32:N37" si="18">I32+M32</f>
        <v>230</v>
      </c>
      <c r="O32" s="84">
        <f t="shared" ref="O32:O37" si="19">N32*E32</f>
        <v>265.80939332229912</v>
      </c>
      <c r="P32" s="130"/>
      <c r="Q32" s="85">
        <f t="shared" si="10"/>
        <v>7</v>
      </c>
      <c r="R32" s="32"/>
      <c r="V32" s="59"/>
    </row>
    <row r="33" spans="1:22" ht="15.95" customHeight="1">
      <c r="A33" s="23" t="s">
        <v>58</v>
      </c>
      <c r="B33" s="82" t="s">
        <v>47</v>
      </c>
      <c r="C33" s="17">
        <v>71.400000000000006</v>
      </c>
      <c r="D33" s="25">
        <v>2001</v>
      </c>
      <c r="E33" s="19">
        <f t="shared" si="11"/>
        <v>1.3023336425135339</v>
      </c>
      <c r="F33" s="107">
        <v>95</v>
      </c>
      <c r="G33" s="109">
        <v>101</v>
      </c>
      <c r="H33" s="108">
        <v>-106</v>
      </c>
      <c r="I33" s="26">
        <f t="shared" si="12"/>
        <v>101</v>
      </c>
      <c r="J33" s="116">
        <v>-120</v>
      </c>
      <c r="K33" s="109">
        <v>120</v>
      </c>
      <c r="L33" s="109">
        <v>127</v>
      </c>
      <c r="M33" s="26">
        <f t="shared" si="13"/>
        <v>127</v>
      </c>
      <c r="N33" s="83">
        <f t="shared" si="18"/>
        <v>228</v>
      </c>
      <c r="O33" s="84">
        <f t="shared" si="19"/>
        <v>296.93207049308575</v>
      </c>
      <c r="P33" s="130"/>
      <c r="Q33" s="85">
        <f t="shared" si="10"/>
        <v>5</v>
      </c>
      <c r="R33" s="32"/>
      <c r="V33" s="59"/>
    </row>
    <row r="34" spans="1:22" ht="15.95" customHeight="1">
      <c r="A34" s="23" t="s">
        <v>59</v>
      </c>
      <c r="B34" s="82" t="s">
        <v>47</v>
      </c>
      <c r="C34" s="17">
        <v>107</v>
      </c>
      <c r="D34" s="25">
        <v>2002</v>
      </c>
      <c r="E34" s="19">
        <f t="shared" si="11"/>
        <v>1.0832546938406886</v>
      </c>
      <c r="F34" s="107">
        <v>90</v>
      </c>
      <c r="G34" s="109">
        <v>95</v>
      </c>
      <c r="H34" s="108">
        <v>100</v>
      </c>
      <c r="I34" s="26">
        <f t="shared" si="12"/>
        <v>100</v>
      </c>
      <c r="J34" s="116">
        <v>110</v>
      </c>
      <c r="K34" s="109">
        <v>115</v>
      </c>
      <c r="L34" s="109">
        <v>120</v>
      </c>
      <c r="M34" s="26">
        <f t="shared" si="13"/>
        <v>120</v>
      </c>
      <c r="N34" s="83">
        <f t="shared" si="18"/>
        <v>220</v>
      </c>
      <c r="O34" s="84">
        <f t="shared" si="19"/>
        <v>238.31603264495149</v>
      </c>
      <c r="P34" s="130"/>
      <c r="Q34" s="85">
        <f t="shared" si="10"/>
        <v>9</v>
      </c>
      <c r="R34" s="32"/>
      <c r="V34" s="59"/>
    </row>
    <row r="35" spans="1:22" ht="15.95" customHeight="1">
      <c r="A35" s="23" t="s">
        <v>51</v>
      </c>
      <c r="B35" s="82" t="s">
        <v>21</v>
      </c>
      <c r="C35" s="39">
        <v>89.4</v>
      </c>
      <c r="D35" s="25">
        <v>1999</v>
      </c>
      <c r="E35" s="19">
        <f t="shared" si="11"/>
        <v>1.1602079565196184</v>
      </c>
      <c r="F35" s="107">
        <v>110</v>
      </c>
      <c r="G35" s="109">
        <v>117</v>
      </c>
      <c r="H35" s="108">
        <v>-121</v>
      </c>
      <c r="I35" s="26">
        <f t="shared" si="12"/>
        <v>117</v>
      </c>
      <c r="J35" s="116">
        <v>140</v>
      </c>
      <c r="K35" s="109">
        <v>150</v>
      </c>
      <c r="L35" s="109">
        <v>154</v>
      </c>
      <c r="M35" s="26">
        <f t="shared" si="13"/>
        <v>154</v>
      </c>
      <c r="N35" s="83">
        <f t="shared" ref="N35" si="20">I35+M35</f>
        <v>271</v>
      </c>
      <c r="O35" s="84">
        <f t="shared" ref="O35" si="21">N35*E35</f>
        <v>314.41635621681661</v>
      </c>
      <c r="P35" s="130"/>
      <c r="Q35" s="85">
        <f t="shared" si="10"/>
        <v>1</v>
      </c>
      <c r="R35" s="32"/>
      <c r="V35" s="59"/>
    </row>
    <row r="36" spans="1:22" ht="15.95" customHeight="1">
      <c r="A36" s="23" t="s">
        <v>65</v>
      </c>
      <c r="B36" s="82" t="s">
        <v>19</v>
      </c>
      <c r="C36" s="17">
        <v>91.8</v>
      </c>
      <c r="D36" s="25">
        <v>2000</v>
      </c>
      <c r="E36" s="19">
        <f t="shared" si="11"/>
        <v>1.1470079913225022</v>
      </c>
      <c r="F36" s="107">
        <v>117</v>
      </c>
      <c r="G36" s="109">
        <v>-124</v>
      </c>
      <c r="H36" s="108">
        <v>-125</v>
      </c>
      <c r="I36" s="26">
        <f t="shared" si="12"/>
        <v>117</v>
      </c>
      <c r="J36" s="116">
        <v>141</v>
      </c>
      <c r="K36" s="109">
        <v>147</v>
      </c>
      <c r="L36" s="109">
        <v>-155</v>
      </c>
      <c r="M36" s="26">
        <f t="shared" si="13"/>
        <v>147</v>
      </c>
      <c r="N36" s="83">
        <f t="shared" ref="N36" si="22">I36+M36</f>
        <v>264</v>
      </c>
      <c r="O36" s="84">
        <f t="shared" ref="O36" si="23">N36*E36</f>
        <v>302.81010970914059</v>
      </c>
      <c r="P36" s="130"/>
      <c r="Q36" s="85">
        <f t="shared" si="10"/>
        <v>3</v>
      </c>
      <c r="R36" s="32"/>
      <c r="V36" s="59"/>
    </row>
    <row r="37" spans="1:22" ht="15.95" customHeight="1" thickBot="1">
      <c r="A37" s="23" t="s">
        <v>60</v>
      </c>
      <c r="B37" s="82" t="s">
        <v>19</v>
      </c>
      <c r="C37" s="17">
        <v>99.9</v>
      </c>
      <c r="D37" s="25">
        <v>2001</v>
      </c>
      <c r="E37" s="19">
        <f t="shared" si="11"/>
        <v>1.1092682915813312</v>
      </c>
      <c r="F37" s="107">
        <v>120</v>
      </c>
      <c r="G37" s="109">
        <v>126</v>
      </c>
      <c r="H37" s="108">
        <v>130</v>
      </c>
      <c r="I37" s="26">
        <f t="shared" si="12"/>
        <v>130</v>
      </c>
      <c r="J37" s="116">
        <v>145</v>
      </c>
      <c r="K37" s="109">
        <v>-152</v>
      </c>
      <c r="L37" s="109">
        <v>-155</v>
      </c>
      <c r="M37" s="26">
        <f t="shared" si="13"/>
        <v>145</v>
      </c>
      <c r="N37" s="83">
        <f t="shared" si="18"/>
        <v>275</v>
      </c>
      <c r="O37" s="84">
        <f t="shared" si="19"/>
        <v>305.04878018486608</v>
      </c>
      <c r="P37" s="130"/>
      <c r="Q37" s="85">
        <f t="shared" si="10"/>
        <v>2</v>
      </c>
      <c r="R37" s="32"/>
      <c r="V37" s="59"/>
    </row>
    <row r="38" spans="1:22" ht="18.95" customHeight="1" thickTop="1" thickBot="1">
      <c r="A38" s="144" t="s">
        <v>24</v>
      </c>
      <c r="B38" s="144"/>
      <c r="C38" s="144"/>
      <c r="D38" s="144"/>
      <c r="E38" s="144"/>
      <c r="F38" s="150" t="s">
        <v>2</v>
      </c>
      <c r="G38" s="150"/>
      <c r="H38" s="150"/>
      <c r="I38" s="150"/>
      <c r="J38" s="150" t="s">
        <v>3</v>
      </c>
      <c r="K38" s="150"/>
      <c r="L38" s="150"/>
      <c r="M38" s="150"/>
      <c r="N38" s="147"/>
      <c r="O38" s="147"/>
      <c r="P38" s="147"/>
      <c r="Q38" s="147"/>
      <c r="R38" s="32"/>
      <c r="V38" s="59"/>
    </row>
    <row r="39" spans="1:22" ht="15.95" customHeight="1" thickBot="1">
      <c r="A39" s="72" t="s">
        <v>4</v>
      </c>
      <c r="B39" s="73" t="s">
        <v>18</v>
      </c>
      <c r="C39" s="74" t="s">
        <v>5</v>
      </c>
      <c r="D39" s="74" t="s">
        <v>6</v>
      </c>
      <c r="E39" s="75" t="s">
        <v>7</v>
      </c>
      <c r="F39" s="91" t="s">
        <v>8</v>
      </c>
      <c r="G39" s="92" t="s">
        <v>9</v>
      </c>
      <c r="H39" s="92" t="s">
        <v>10</v>
      </c>
      <c r="I39" s="93" t="s">
        <v>2</v>
      </c>
      <c r="J39" s="94" t="s">
        <v>8</v>
      </c>
      <c r="K39" s="92" t="s">
        <v>9</v>
      </c>
      <c r="L39" s="92" t="s">
        <v>10</v>
      </c>
      <c r="M39" s="93" t="s">
        <v>11</v>
      </c>
      <c r="N39" s="80" t="s">
        <v>12</v>
      </c>
      <c r="O39" s="73" t="s">
        <v>13</v>
      </c>
      <c r="P39" s="129"/>
      <c r="Q39" s="81" t="s">
        <v>15</v>
      </c>
      <c r="R39" s="32"/>
      <c r="V39" s="59"/>
    </row>
    <row r="40" spans="1:22" ht="15.95" customHeight="1" thickTop="1" thickBot="1">
      <c r="A40" s="102" t="s">
        <v>61</v>
      </c>
      <c r="B40" s="103" t="s">
        <v>40</v>
      </c>
      <c r="C40" s="104">
        <v>79.900000000000006</v>
      </c>
      <c r="D40" s="105">
        <v>1998</v>
      </c>
      <c r="E40" s="106">
        <f t="shared" ref="E40:E44" si="24">10^(0.75194503*((LOG((C40/175.508)/LOG(10))*(LOG((C40/175.508)/LOG(10))))))</f>
        <v>1.224114475943175</v>
      </c>
      <c r="F40" s="118">
        <v>140</v>
      </c>
      <c r="G40" s="119">
        <v>-147</v>
      </c>
      <c r="H40" s="119">
        <v>151</v>
      </c>
      <c r="I40" s="26">
        <f t="shared" ref="I40:I44" si="25">IF(MAX(F40:H40)&lt;0,0,MAX(F40:H40))</f>
        <v>151</v>
      </c>
      <c r="J40" s="121">
        <v>170</v>
      </c>
      <c r="K40" s="119">
        <v>-181</v>
      </c>
      <c r="L40" s="120">
        <v>-183</v>
      </c>
      <c r="M40" s="95">
        <f t="shared" ref="M40:M44" si="26">IF(MAX(J40:L40)&lt;0,0,MAX(J40:L40))</f>
        <v>170</v>
      </c>
      <c r="N40" s="87">
        <f t="shared" ref="N40:N44" si="27">I40+M40</f>
        <v>321</v>
      </c>
      <c r="O40" s="96">
        <f t="shared" ref="O40:O44" si="28">N40*E40</f>
        <v>392.94074677775916</v>
      </c>
      <c r="P40" s="132"/>
      <c r="Q40" s="97">
        <f>RANK(O40,O40:O42,0)</f>
        <v>1</v>
      </c>
      <c r="R40" s="32"/>
      <c r="V40" s="59"/>
    </row>
    <row r="41" spans="1:22" ht="15.95" customHeight="1" thickTop="1" thickBot="1">
      <c r="A41" s="62" t="s">
        <v>37</v>
      </c>
      <c r="B41" s="86" t="s">
        <v>21</v>
      </c>
      <c r="C41" s="17">
        <v>94.7</v>
      </c>
      <c r="D41" s="18">
        <v>1997</v>
      </c>
      <c r="E41" s="19">
        <f t="shared" si="24"/>
        <v>1.1323646829767087</v>
      </c>
      <c r="F41" s="107">
        <v>127</v>
      </c>
      <c r="G41" s="109">
        <v>132</v>
      </c>
      <c r="H41" s="108">
        <v>136</v>
      </c>
      <c r="I41" s="26">
        <f t="shared" si="25"/>
        <v>136</v>
      </c>
      <c r="J41" s="116">
        <v>160</v>
      </c>
      <c r="K41" s="109">
        <v>-161</v>
      </c>
      <c r="L41" s="109">
        <v>172</v>
      </c>
      <c r="M41" s="26">
        <f t="shared" si="26"/>
        <v>172</v>
      </c>
      <c r="N41" s="87">
        <f t="shared" si="27"/>
        <v>308</v>
      </c>
      <c r="O41" s="96">
        <f t="shared" ref="O41" si="29">N41*E41</f>
        <v>348.76832235682627</v>
      </c>
      <c r="P41" s="132"/>
      <c r="Q41" s="97">
        <f>RANK(O41,O40:O42,0)</f>
        <v>2</v>
      </c>
      <c r="R41" s="32"/>
      <c r="V41" s="59"/>
    </row>
    <row r="42" spans="1:22" ht="15.95" customHeight="1" thickTop="1" thickBot="1">
      <c r="A42" s="42" t="s">
        <v>62</v>
      </c>
      <c r="B42" s="86" t="s">
        <v>40</v>
      </c>
      <c r="C42" s="43">
        <v>79.400000000000006</v>
      </c>
      <c r="D42" s="44">
        <v>1997</v>
      </c>
      <c r="E42" s="19">
        <f t="shared" si="24"/>
        <v>1.2280860701776914</v>
      </c>
      <c r="F42" s="118">
        <v>103</v>
      </c>
      <c r="G42" s="120">
        <v>-109</v>
      </c>
      <c r="H42" s="119">
        <v>109</v>
      </c>
      <c r="I42" s="26">
        <f t="shared" si="25"/>
        <v>109</v>
      </c>
      <c r="J42" s="121">
        <v>112</v>
      </c>
      <c r="K42" s="119">
        <v>-119</v>
      </c>
      <c r="L42" s="120">
        <v>119</v>
      </c>
      <c r="M42" s="95">
        <f t="shared" si="26"/>
        <v>119</v>
      </c>
      <c r="N42" s="87">
        <f t="shared" si="27"/>
        <v>228</v>
      </c>
      <c r="O42" s="41">
        <f t="shared" si="28"/>
        <v>280.00362400051364</v>
      </c>
      <c r="P42" s="131"/>
      <c r="Q42" s="97">
        <f>RANK(O42,O40:O42,0)</f>
        <v>3</v>
      </c>
      <c r="R42" s="32"/>
      <c r="V42" s="59"/>
    </row>
    <row r="43" spans="1:22" ht="15.95" customHeight="1" thickTop="1" thickBot="1">
      <c r="A43" s="144" t="s">
        <v>70</v>
      </c>
      <c r="B43" s="144"/>
      <c r="C43" s="144"/>
      <c r="D43" s="144"/>
      <c r="E43" s="144"/>
      <c r="F43" s="150" t="s">
        <v>2</v>
      </c>
      <c r="G43" s="150"/>
      <c r="H43" s="150"/>
      <c r="I43" s="150"/>
      <c r="J43" s="150" t="s">
        <v>3</v>
      </c>
      <c r="K43" s="150"/>
      <c r="L43" s="150"/>
      <c r="M43" s="150"/>
      <c r="N43" s="147"/>
      <c r="O43" s="147"/>
      <c r="P43" s="147"/>
      <c r="Q43" s="147"/>
      <c r="R43" s="32"/>
      <c r="V43" s="59"/>
    </row>
    <row r="44" spans="1:22" ht="15.95" customHeight="1" thickTop="1" thickBot="1">
      <c r="A44" s="29" t="s">
        <v>63</v>
      </c>
      <c r="B44" s="86" t="s">
        <v>19</v>
      </c>
      <c r="C44" s="17">
        <v>63.1</v>
      </c>
      <c r="D44" s="18">
        <v>1997</v>
      </c>
      <c r="E44" s="19">
        <f t="shared" si="24"/>
        <v>1.4073889763834597</v>
      </c>
      <c r="F44" s="107">
        <v>53</v>
      </c>
      <c r="G44" s="109">
        <v>-57</v>
      </c>
      <c r="H44" s="109">
        <v>-58</v>
      </c>
      <c r="I44" s="26">
        <f t="shared" si="25"/>
        <v>53</v>
      </c>
      <c r="J44" s="116">
        <v>63</v>
      </c>
      <c r="K44" s="108">
        <v>67</v>
      </c>
      <c r="L44" s="108">
        <v>71</v>
      </c>
      <c r="M44" s="26">
        <f t="shared" si="26"/>
        <v>71</v>
      </c>
      <c r="N44" s="87">
        <f t="shared" si="27"/>
        <v>124</v>
      </c>
      <c r="O44" s="41">
        <f t="shared" si="28"/>
        <v>174.51623307154901</v>
      </c>
      <c r="P44" s="131"/>
      <c r="Q44" s="97">
        <f>RANK(O44,O44:O45,0)</f>
        <v>1</v>
      </c>
      <c r="R44" s="32"/>
      <c r="V44" s="59"/>
    </row>
    <row r="45" spans="1:22" ht="15.95" customHeight="1" thickTop="1">
      <c r="A45" s="29" t="s">
        <v>69</v>
      </c>
      <c r="B45" s="86" t="s">
        <v>16</v>
      </c>
      <c r="C45" s="17">
        <v>64</v>
      </c>
      <c r="D45" s="18">
        <v>1971</v>
      </c>
      <c r="E45" s="19">
        <f t="shared" ref="E45" si="30">10^(0.75194503*((LOG((C45/175.508)/LOG(10))*(LOG((C45/175.508)/LOG(10))))))</f>
        <v>1.3942260200675993</v>
      </c>
      <c r="F45" s="107">
        <v>35</v>
      </c>
      <c r="G45" s="109">
        <v>39</v>
      </c>
      <c r="H45" s="109">
        <v>42</v>
      </c>
      <c r="I45" s="26">
        <f t="shared" ref="I45" si="31">IF(MAX(F45:H45)&lt;0,0,MAX(F45:H45))</f>
        <v>42</v>
      </c>
      <c r="J45" s="116">
        <v>44</v>
      </c>
      <c r="K45" s="108">
        <v>49</v>
      </c>
      <c r="L45" s="108">
        <v>54</v>
      </c>
      <c r="M45" s="26">
        <f t="shared" ref="M45" si="32">IF(MAX(J45:L45)&lt;0,0,MAX(J45:L45))</f>
        <v>54</v>
      </c>
      <c r="N45" s="87">
        <f t="shared" ref="N45" si="33">I45+M45</f>
        <v>96</v>
      </c>
      <c r="O45" s="41">
        <f t="shared" ref="O45" si="34">N45*E45</f>
        <v>133.84569792648955</v>
      </c>
      <c r="P45" s="131"/>
      <c r="Q45" s="97">
        <f>RANK(O45,O44:O45,0)</f>
        <v>2</v>
      </c>
      <c r="R45" s="32"/>
      <c r="V45" s="59"/>
    </row>
    <row r="46" spans="1:22" ht="15.75">
      <c r="A46" s="98"/>
      <c r="B46" s="127"/>
      <c r="C46" s="122"/>
      <c r="D46" s="123"/>
      <c r="E46" s="59"/>
      <c r="F46" s="124"/>
      <c r="I46" s="125"/>
      <c r="J46" s="124"/>
      <c r="M46" s="51"/>
      <c r="N46" s="51"/>
      <c r="O46" s="126"/>
      <c r="P46" s="54"/>
    </row>
    <row r="47" spans="1:22" ht="15.75">
      <c r="A47" s="35" t="s">
        <v>28</v>
      </c>
      <c r="B47" s="35"/>
      <c r="D47" s="99"/>
      <c r="E47" s="100"/>
      <c r="F47" s="100"/>
      <c r="G47" s="100"/>
      <c r="H47" s="100"/>
      <c r="J47" s="101"/>
      <c r="K47" s="101"/>
    </row>
    <row r="48" spans="1:22">
      <c r="A48" t="s">
        <v>74</v>
      </c>
    </row>
  </sheetData>
  <sheetProtection selectLockedCells="1" selectUnlockedCells="1"/>
  <sortState ref="A31:M33">
    <sortCondition ref="C31:C33"/>
  </sortState>
  <mergeCells count="18">
    <mergeCell ref="A20:E20"/>
    <mergeCell ref="F20:I20"/>
    <mergeCell ref="J20:M20"/>
    <mergeCell ref="N20:Q20"/>
    <mergeCell ref="A38:E38"/>
    <mergeCell ref="F38:I38"/>
    <mergeCell ref="A1:Q1"/>
    <mergeCell ref="A2:Q2"/>
    <mergeCell ref="A3:E3"/>
    <mergeCell ref="F3:I3"/>
    <mergeCell ref="J3:M3"/>
    <mergeCell ref="N3:Q3"/>
    <mergeCell ref="J38:M38"/>
    <mergeCell ref="N38:Q38"/>
    <mergeCell ref="A43:E43"/>
    <mergeCell ref="F43:I43"/>
    <mergeCell ref="J43:M43"/>
    <mergeCell ref="N43:Q43"/>
  </mergeCells>
  <pageMargins left="0.39374999999999999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18" zoomScaleNormal="118" zoomScaleSheetLayoutView="85" workbookViewId="0"/>
  </sheetViews>
  <sheetFormatPr defaultRowHeight="12.7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Jednotlivci</vt:lpstr>
      <vt:lpstr>List1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/>
  <dcterms:created xsi:type="dcterms:W3CDTF">2018-12-08T07:38:49Z</dcterms:created>
  <dcterms:modified xsi:type="dcterms:W3CDTF">2019-12-22T17:21:49Z</dcterms:modified>
</cp:coreProperties>
</file>