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3"/>
  </bookViews>
  <sheets>
    <sheet name="Ženy 2013" sheetId="1" state="hidden" r:id="rId2"/>
    <sheet name="Ml. a st. žáci" sheetId="2" state="hidden" r:id="rId3"/>
    <sheet name="Junioři do 17 let" sheetId="3" state="hidden" r:id="rId4"/>
    <sheet name="Muži + ženy nadhoz" sheetId="4" state="visible" r:id="rId5"/>
    <sheet name="Ženy nadhoz" sheetId="5" state="hidden" r:id="rId6"/>
    <sheet name="dvojboj žáci+junioři+juniorky" sheetId="6" state="visible" r:id="rId7"/>
    <sheet name="Muži, J do 20 a 23 let, Veterán" sheetId="7" state="hidden" r:id="rId8"/>
  </sheets>
  <definedNames>
    <definedName function="false" hidden="false" localSheetId="2" name="_xlnm.Print_Area" vbProcedure="false">'Junioři do 17 let'!$A$1:$R$44</definedName>
    <definedName function="false" hidden="false" localSheetId="1" name="_xlnm.Print_Area" vbProcedure="false">'Ml. a st. žáci'!$A$1:$S$47</definedName>
    <definedName function="false" hidden="false" localSheetId="0" name="_xlnm.Print_Area" vbProcedure="false">'Ženy 2013'!$A$1:$R$46</definedName>
    <definedName function="false" hidden="false" localSheetId="0" name="_xlnm.Print_Area" vbProcedure="false">'Ženy 2013'!$A$1:$R$46</definedName>
    <definedName function="false" hidden="false" localSheetId="0" name="__xlnm.Print_Area" vbProcedure="false">'Ženy 2013'!$A$1:$R$46</definedName>
    <definedName function="false" hidden="false" localSheetId="1" name="_xlnm.Print_Area" vbProcedure="false">'Ml. a st. žáci'!$A$1:$S$47</definedName>
    <definedName function="false" hidden="false" localSheetId="1" name="__xlnm.Print_Area" vbProcedure="false">'Ml. a st. žáci'!$A$1:$S$47</definedName>
    <definedName function="false" hidden="false" localSheetId="2" name="_xlnm.Print_Area" vbProcedure="false">'Junioři do 17 let'!$A$1:$R$44</definedName>
    <definedName function="false" hidden="false" localSheetId="2" name="__xlnm.Print_Area" vbProcedure="false">'Junioři do 17 let'!$A$1:$R$44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<sst xmlns="http://schemas.openxmlformats.org/spreadsheetml/2006/main" count="394" uniqueCount="130">
  <si>
    <t xml:space="preserve"> OTEVŘENÉ MISTROVSTVÍ ZLÍNSKÉHO KRAJE JEDNOTLIVCŮ - ženy</t>
  </si>
  <si>
    <t xml:space="preserve">16.3.2013 - Holešov</t>
  </si>
  <si>
    <t xml:space="preserve">Trh</t>
  </si>
  <si>
    <t xml:space="preserve">Nadhoz</t>
  </si>
  <si>
    <t xml:space="preserve">Jméno</t>
  </si>
  <si>
    <t xml:space="preserve">Oddíl</t>
  </si>
  <si>
    <t xml:space="preserve">Hm.</t>
  </si>
  <si>
    <t xml:space="preserve">Roč.</t>
  </si>
  <si>
    <t xml:space="preserve">Koef.</t>
  </si>
  <si>
    <t xml:space="preserve">I</t>
  </si>
  <si>
    <t xml:space="preserve">II</t>
  </si>
  <si>
    <t xml:space="preserve">III</t>
  </si>
  <si>
    <t xml:space="preserve">Nad.</t>
  </si>
  <si>
    <t xml:space="preserve">Dvojboj</t>
  </si>
  <si>
    <t xml:space="preserve">Sinclair</t>
  </si>
  <si>
    <t xml:space="preserve">P.</t>
  </si>
  <si>
    <t xml:space="preserve">do 58 kg</t>
  </si>
  <si>
    <t xml:space="preserve">Zemanová Miroslava</t>
  </si>
  <si>
    <t xml:space="preserve">S.Brno-Obřany</t>
  </si>
  <si>
    <t xml:space="preserve">Tomanová Lenka</t>
  </si>
  <si>
    <t xml:space="preserve">do 56 kg</t>
  </si>
  <si>
    <t xml:space="preserve">do 69 kg</t>
  </si>
  <si>
    <t xml:space="preserve">Vyhlídalová Eva</t>
  </si>
  <si>
    <t xml:space="preserve">TJ Holešov</t>
  </si>
  <si>
    <t xml:space="preserve">do 75 kg</t>
  </si>
  <si>
    <t xml:space="preserve">Hertlová Simona</t>
  </si>
  <si>
    <t xml:space="preserve">x</t>
  </si>
  <si>
    <t xml:space="preserve">-</t>
  </si>
  <si>
    <t xml:space="preserve">nad 75 kg</t>
  </si>
  <si>
    <t xml:space="preserve">Tatíčková Monika</t>
  </si>
  <si>
    <t xml:space="preserve">Hertlová Erika</t>
  </si>
  <si>
    <t xml:space="preserve">do 85 kg</t>
  </si>
  <si>
    <t xml:space="preserve">do 94 kg</t>
  </si>
  <si>
    <t xml:space="preserve">nad 94 kg</t>
  </si>
  <si>
    <t xml:space="preserve">Rozhodčí: Daniel Kolář, Vladislav Doležel, Petr Navrátil, Ing. Jaroslav Votánek, Jarmila Kaláčová, Josef Stuchlík, Lukáš Bohun</t>
  </si>
  <si>
    <t xml:space="preserve">Nakladači: Brázdil Josef, Navrátil Lukáš, Doležal Antonín</t>
  </si>
  <si>
    <t xml:space="preserve"> OTEVŘENÉ MISTROVSTVÍ ZLÍNSKÉHO KRAJE JEDNOTLIVCŮ - mladší a starší žáci</t>
  </si>
  <si>
    <t xml:space="preserve">ml. žáci</t>
  </si>
  <si>
    <t xml:space="preserve">do 32 kg</t>
  </si>
  <si>
    <t xml:space="preserve">do 36 kg</t>
  </si>
  <si>
    <t xml:space="preserve">do 40 kg</t>
  </si>
  <si>
    <t xml:space="preserve">Kolář Jan</t>
  </si>
  <si>
    <t xml:space="preserve">do 45 kg</t>
  </si>
  <si>
    <t xml:space="preserve">Sanétrník Jan</t>
  </si>
  <si>
    <t xml:space="preserve">do 50 kg</t>
  </si>
  <si>
    <t xml:space="preserve">Madlé Matěj</t>
  </si>
  <si>
    <t xml:space="preserve">B. Bohumín</t>
  </si>
  <si>
    <t xml:space="preserve">Šesták Dominik</t>
  </si>
  <si>
    <t xml:space="preserve">S. JS Zlín 5</t>
  </si>
  <si>
    <t xml:space="preserve">Motýl Vojtěch</t>
  </si>
  <si>
    <t xml:space="preserve">do 62 kg</t>
  </si>
  <si>
    <t xml:space="preserve">Jančík Pavel</t>
  </si>
  <si>
    <t xml:space="preserve">Tchurz Ondřej</t>
  </si>
  <si>
    <t xml:space="preserve">Velísek Jakub</t>
  </si>
  <si>
    <t xml:space="preserve">nad 69 kg</t>
  </si>
  <si>
    <t xml:space="preserve">Rýc Albert</t>
  </si>
  <si>
    <t xml:space="preserve">Hlaváček Jakub</t>
  </si>
  <si>
    <t xml:space="preserve"> OTEVŘENÉ MISTROVSTVÍ ZLÍNSKÉHO KRAJE JEDNOTLIVCŮ - junioři do 17 let</t>
  </si>
  <si>
    <t xml:space="preserve">Kolář Josef</t>
  </si>
  <si>
    <t xml:space="preserve">do 77 kg</t>
  </si>
  <si>
    <t xml:space="preserve">Hofbauer Lukáš</t>
  </si>
  <si>
    <t xml:space="preserve">Hovjacký Ondřej</t>
  </si>
  <si>
    <t xml:space="preserve">SOUZ Boskovice</t>
  </si>
  <si>
    <t xml:space="preserve">Parolek Miroslav</t>
  </si>
  <si>
    <t xml:space="preserve">Velká Cena Holešova v nadhozu</t>
  </si>
  <si>
    <t xml:space="preserve">Atletický stadion Holešov</t>
  </si>
  <si>
    <t xml:space="preserve">M/Ž</t>
  </si>
  <si>
    <t xml:space="preserve">IV</t>
  </si>
  <si>
    <t xml:space="preserve">U17</t>
  </si>
  <si>
    <t xml:space="preserve">U20</t>
  </si>
  <si>
    <t xml:space="preserve">Vohnout Oldřich</t>
  </si>
  <si>
    <t xml:space="preserve">M</t>
  </si>
  <si>
    <t xml:space="preserve">Zapletal Tadeáš</t>
  </si>
  <si>
    <t xml:space="preserve">Vacek Šimon</t>
  </si>
  <si>
    <t xml:space="preserve">Šimčík Vojtěch</t>
  </si>
  <si>
    <t xml:space="preserve">SKP Holešov</t>
  </si>
  <si>
    <t xml:space="preserve">X</t>
  </si>
  <si>
    <t xml:space="preserve">Novotný Martin</t>
  </si>
  <si>
    <t xml:space="preserve">Vašíček Tomáš</t>
  </si>
  <si>
    <t xml:space="preserve">Bárta Petr</t>
  </si>
  <si>
    <t xml:space="preserve">Urubek Ondřej</t>
  </si>
  <si>
    <t xml:space="preserve">Vzpírání Haná</t>
  </si>
  <si>
    <t xml:space="preserve">Novotný Jakub</t>
  </si>
  <si>
    <t xml:space="preserve">Šemnický Robert</t>
  </si>
  <si>
    <t xml:space="preserve">Kolář Daniel</t>
  </si>
  <si>
    <t xml:space="preserve">Ž</t>
  </si>
  <si>
    <r>
      <rPr>
        <b val="true"/>
        <sz val="12"/>
        <rFont val="Arial"/>
        <family val="2"/>
        <charset val="238"/>
      </rPr>
      <t xml:space="preserve">Rozhodčí</t>
    </r>
    <r>
      <rPr>
        <sz val="12"/>
        <rFont val="Arial"/>
        <family val="2"/>
        <charset val="238"/>
      </rPr>
      <t xml:space="preserve">: Doležel Vladislav, Kolář Daniel, Kolář Josef, Kolář Jan, Kolář David</t>
    </r>
  </si>
  <si>
    <t xml:space="preserve">Melichová Natálie</t>
  </si>
  <si>
    <t xml:space="preserve">Jarošová Kateřina</t>
  </si>
  <si>
    <t xml:space="preserve">Režnarová Lucie</t>
  </si>
  <si>
    <t xml:space="preserve">Švecová Julie</t>
  </si>
  <si>
    <r>
      <rPr>
        <b val="true"/>
        <sz val="12"/>
        <rFont val="Arial"/>
        <family val="2"/>
        <charset val="238"/>
      </rPr>
      <t xml:space="preserve"> </t>
    </r>
    <r>
      <rPr>
        <b val="true"/>
        <sz val="12"/>
        <color rgb="FFFF9900"/>
        <rFont val="Times New Roman"/>
        <family val="1"/>
        <charset val="238"/>
      </rPr>
      <t xml:space="preserve">OTEVŘENÉ</t>
    </r>
    <r>
      <rPr>
        <b val="true"/>
        <sz val="12"/>
        <rFont val="Times New Roman"/>
        <family val="1"/>
        <charset val="238"/>
      </rPr>
      <t xml:space="preserve"> </t>
    </r>
    <r>
      <rPr>
        <b val="true"/>
        <sz val="12"/>
        <color rgb="FF0066CC"/>
        <rFont val="Times New Roman"/>
        <family val="1"/>
        <charset val="238"/>
      </rPr>
      <t xml:space="preserve">MISTROVSTVÍ ZLÍNSKÉHO KRAJE JEDNOTLIVCŮ</t>
    </r>
    <r>
      <rPr>
        <b val="true"/>
        <sz val="12"/>
        <rFont val="Times New Roman"/>
        <family val="1"/>
        <charset val="238"/>
      </rPr>
      <t xml:space="preserve"> </t>
    </r>
    <r>
      <rPr>
        <b val="true"/>
        <sz val="12"/>
        <color rgb="FF008000"/>
        <rFont val="Times New Roman"/>
        <family val="1"/>
        <charset val="238"/>
      </rPr>
      <t xml:space="preserve">do 23 let</t>
    </r>
    <r>
      <rPr>
        <b val="true"/>
        <sz val="12"/>
        <rFont val="Times New Roman"/>
        <family val="1"/>
        <charset val="238"/>
      </rPr>
      <t xml:space="preserve">, </t>
    </r>
    <r>
      <rPr>
        <b val="true"/>
        <sz val="12"/>
        <color rgb="FFFF0000"/>
        <rFont val="Times New Roman"/>
        <family val="1"/>
        <charset val="238"/>
      </rPr>
      <t xml:space="preserve">mužů</t>
    </r>
    <r>
      <rPr>
        <b val="true"/>
        <sz val="12"/>
        <rFont val="Times New Roman"/>
        <family val="1"/>
        <charset val="238"/>
      </rPr>
      <t xml:space="preserve"> a veteránů</t>
    </r>
  </si>
  <si>
    <t xml:space="preserve">3.3.2012 - ZLÍN</t>
  </si>
  <si>
    <t xml:space="preserve">23 let.</t>
  </si>
  <si>
    <t xml:space="preserve">Veter.</t>
  </si>
  <si>
    <r>
      <rPr>
        <sz val="12"/>
        <rFont val="Arial"/>
        <family val="2"/>
        <charset val="238"/>
      </rPr>
      <t xml:space="preserve">Kategorie:</t>
    </r>
    <r>
      <rPr>
        <b val="true"/>
        <sz val="12"/>
        <rFont val="Times New Roman"/>
        <family val="1"/>
        <charset val="238"/>
      </rPr>
      <t xml:space="preserve"> Muži</t>
    </r>
  </si>
  <si>
    <t xml:space="preserve">Boskovice</t>
  </si>
  <si>
    <t xml:space="preserve">1.</t>
  </si>
  <si>
    <t xml:space="preserve">Holešov</t>
  </si>
  <si>
    <t xml:space="preserve">2.</t>
  </si>
  <si>
    <t xml:space="preserve">Kužílek Oldřich</t>
  </si>
  <si>
    <t xml:space="preserve">Zlín</t>
  </si>
  <si>
    <t xml:space="preserve">Brhel Pavel</t>
  </si>
  <si>
    <t xml:space="preserve">Brno</t>
  </si>
  <si>
    <t xml:space="preserve">Fiala Lukáš</t>
  </si>
  <si>
    <t xml:space="preserve">Lutter Milan</t>
  </si>
  <si>
    <t xml:space="preserve">Vybíral Josef</t>
  </si>
  <si>
    <t xml:space="preserve">Pracz Tomáš</t>
  </si>
  <si>
    <t xml:space="preserve">Bohdaneč</t>
  </si>
  <si>
    <t xml:space="preserve">3.</t>
  </si>
  <si>
    <t xml:space="preserve">Uher Roman</t>
  </si>
  <si>
    <t xml:space="preserve">Gergela Milan</t>
  </si>
  <si>
    <t xml:space="preserve">Kessner Michal</t>
  </si>
  <si>
    <t xml:space="preserve">Bohun Lukáš</t>
  </si>
  <si>
    <t xml:space="preserve">94 kg</t>
  </si>
  <si>
    <t xml:space="preserve">Hořák Ladislav</t>
  </si>
  <si>
    <t xml:space="preserve">Zouhar Pavel</t>
  </si>
  <si>
    <t xml:space="preserve">105 kg</t>
  </si>
  <si>
    <t xml:space="preserve">Štancl Lubomír</t>
  </si>
  <si>
    <t xml:space="preserve">Kejík Tomáš</t>
  </si>
  <si>
    <t xml:space="preserve">Zelenák Jan</t>
  </si>
  <si>
    <t xml:space="preserve">Knychal Radek</t>
  </si>
  <si>
    <t xml:space="preserve">Doležel Vladislav</t>
  </si>
  <si>
    <t xml:space="preserve">nad 105 kg</t>
  </si>
  <si>
    <t xml:space="preserve">Drbal Martin</t>
  </si>
  <si>
    <t xml:space="preserve">Rozhodčí: Ing. Jaroslav Votánek, Ing. Jarmila Kaláčová, Antonín Špidlík st., Tkadlčík Josef st., Jaroslav Janeba</t>
  </si>
  <si>
    <t xml:space="preserve">Pořadí oddílů podle zisku bodů za ol. bodování za umístění 1 až 6 místo: 1-7, 2-5,,, 6-1. bod</t>
  </si>
  <si>
    <t xml:space="preserve">1) muži: 1. Brno - 39 bodů, 2. Zlín - 34, 3. Boskovice - 19, 4. Holešov - 9, 5. L.Bohdaneč - 3, 6. N. Hrozenkov - 0, neúčast? </t>
  </si>
  <si>
    <t xml:space="preserve">2) junioři: 1. Boskovice - 21 bodů(vyšší Sincl.), 2. Zlín - 21, 3. Brno - 5, (vyšší Sincl.), 4. Holešov - 5, 5. L.Bohdaneč - 4.,6. NH - 0.  </t>
  </si>
  <si>
    <t xml:space="preserve">3) veteráni: 1. Brno - 42, 2. Zlín - 21, 3. Holešov - 7, ostaní 0. 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</si>
</sst>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0000"/>
    <numFmt numFmtId="166" formatCode="0.0000"/>
    <numFmt numFmtId="167" formatCode="0_ ;[RED]\-0\ "/>
    <numFmt numFmtId="168" formatCode="0.00_ ;[RED]\-0.00\ "/>
    <numFmt numFmtId="169" formatCode="0.0000_ ;[RED]\-0.0000\ "/>
    <numFmt numFmtId="170" formatCode="0.00"/>
    <numFmt numFmtId="171" formatCode="0"/>
    <numFmt numFmtId="172" formatCode="M/D/YYYY"/>
  </numFmts>
  <fonts count="29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FF0000"/>
      <name val="Arial"/>
      <family val="2"/>
      <charset val="238"/>
    </font>
    <font>
      <b val="true"/>
      <sz val="16"/>
      <name val="Arial"/>
      <family val="2"/>
      <charset val="238"/>
    </font>
    <font>
      <sz val="10"/>
      <color rgb="FF00B050"/>
      <name val="Arial"/>
      <family val="2"/>
      <charset val="238"/>
    </font>
    <font>
      <sz val="12"/>
      <name val="Arial"/>
      <family val="2"/>
      <charset val="238"/>
    </font>
    <font>
      <b val="true"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 val="true"/>
      <sz val="12"/>
      <color rgb="FFFF0000"/>
      <name val="Arial"/>
      <family val="2"/>
      <charset val="238"/>
    </font>
    <font>
      <b val="true"/>
      <sz val="12"/>
      <color rgb="FF00CC00"/>
      <name val="Arial"/>
      <family val="2"/>
      <charset val="238"/>
    </font>
    <font>
      <sz val="10"/>
      <color rgb="FF00CC00"/>
      <name val="Arial"/>
      <family val="2"/>
      <charset val="238"/>
    </font>
    <font>
      <b val="true"/>
      <i val="true"/>
      <sz val="12"/>
      <name val="Arial"/>
      <family val="2"/>
      <charset val="238"/>
    </font>
    <font>
      <b val="true"/>
      <i val="true"/>
      <sz val="10"/>
      <name val="Arial"/>
      <family val="2"/>
      <charset val="238"/>
    </font>
    <font>
      <b val="true"/>
      <sz val="12"/>
      <color rgb="FF00B050"/>
      <name val="Arial"/>
      <family val="2"/>
      <charset val="238"/>
    </font>
    <font>
      <sz val="11"/>
      <name val="Arial"/>
      <family val="2"/>
      <charset val="238"/>
    </font>
    <font>
      <b val="true"/>
      <sz val="24"/>
      <name val="Bookman Old Style"/>
      <family val="1"/>
      <charset val="238"/>
    </font>
    <font>
      <b val="true"/>
      <sz val="12"/>
      <name val="Bookman Old Style"/>
      <family val="1"/>
      <charset val="238"/>
    </font>
    <font>
      <b val="true"/>
      <sz val="10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 val="true"/>
      <sz val="14"/>
      <name val="Bookman Old Style"/>
      <family val="1"/>
      <charset val="238"/>
    </font>
    <font>
      <sz val="10"/>
      <color rgb="FF4F81BD"/>
      <name val="Arial"/>
      <family val="2"/>
      <charset val="238"/>
    </font>
    <font>
      <b val="true"/>
      <sz val="12"/>
      <color rgb="FFFF9900"/>
      <name val="Times New Roman"/>
      <family val="1"/>
      <charset val="238"/>
    </font>
    <font>
      <b val="true"/>
      <sz val="12"/>
      <name val="Times New Roman"/>
      <family val="1"/>
      <charset val="238"/>
    </font>
    <font>
      <b val="true"/>
      <sz val="12"/>
      <color rgb="FF0066CC"/>
      <name val="Times New Roman"/>
      <family val="1"/>
      <charset val="238"/>
    </font>
    <font>
      <b val="true"/>
      <sz val="12"/>
      <color rgb="FF008000"/>
      <name val="Times New Roman"/>
      <family val="1"/>
      <charset val="238"/>
    </font>
    <font>
      <b val="true"/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</fills>
  <borders count="98">
    <border diagonalUp="false" diagonalDown="false">
      <left/>
      <right/>
      <top/>
      <bottom/>
      <diagonal/>
    </border>
    <border diagonalUp="false" diagonalDown="false">
      <left/>
      <right/>
      <top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/>
      <right style="medium"/>
      <top style="thick"/>
      <bottom style="thick"/>
      <diagonal/>
    </border>
    <border diagonalUp="false" diagonalDown="false">
      <left style="medium"/>
      <right style="medium"/>
      <top style="thick"/>
      <bottom style="thick"/>
      <diagonal/>
    </border>
    <border diagonalUp="false" diagonalDown="false">
      <left style="medium"/>
      <right style="thick"/>
      <top style="thick"/>
      <bottom style="thick"/>
      <diagonal/>
    </border>
    <border diagonalUp="false" diagonalDown="false">
      <left style="thick"/>
      <right style="medium"/>
      <top style="thick"/>
      <bottom style="thick"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 style="thick"/>
      <top/>
      <bottom style="medium"/>
      <diagonal/>
    </border>
    <border diagonalUp="false" diagonalDown="false">
      <left style="thick"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ck"/>
      <top/>
      <bottom style="medium"/>
      <diagonal/>
    </border>
    <border diagonalUp="false" diagonalDown="false">
      <left/>
      <right style="thick"/>
      <top/>
      <bottom style="medium"/>
      <diagonal/>
    </border>
    <border diagonalUp="false" diagonalDown="false">
      <left style="thick"/>
      <right/>
      <top style="medium"/>
      <bottom style="medium"/>
      <diagonal/>
    </border>
    <border diagonalUp="false" diagonalDown="false">
      <left style="thick"/>
      <right style="thick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ck"/>
      <right style="thick"/>
      <top style="medium"/>
      <bottom style="medium"/>
      <diagonal/>
    </border>
    <border diagonalUp="false" diagonalDown="false">
      <left style="thick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ck"/>
      <top style="medium"/>
      <bottom style="medium"/>
      <diagonal/>
    </border>
    <border diagonalUp="false" diagonalDown="false">
      <left/>
      <right style="thick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ck"/>
      <right style="thick"/>
      <top style="thick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ck"/>
      <top style="medium"/>
      <bottom/>
      <diagonal/>
    </border>
    <border diagonalUp="false" diagonalDown="false">
      <left style="thick"/>
      <right style="medium"/>
      <top style="medium"/>
      <bottom/>
      <diagonal/>
    </border>
    <border diagonalUp="false" diagonalDown="false">
      <left/>
      <right style="thick"/>
      <top style="medium"/>
      <bottom/>
      <diagonal/>
    </border>
    <border diagonalUp="false" diagonalDown="false">
      <left style="thick"/>
      <right/>
      <top style="medium"/>
      <bottom style="thick"/>
      <diagonal/>
    </border>
    <border diagonalUp="false" diagonalDown="false">
      <left style="thick"/>
      <right style="thick"/>
      <top style="medium"/>
      <bottom style="thick"/>
      <diagonal/>
    </border>
    <border diagonalUp="false" diagonalDown="false">
      <left/>
      <right/>
      <top style="medium"/>
      <bottom style="thick"/>
      <diagonal/>
    </border>
    <border diagonalUp="false" diagonalDown="false">
      <left style="thick"/>
      <right style="medium"/>
      <top style="medium"/>
      <bottom style="thick"/>
      <diagonal/>
    </border>
    <border diagonalUp="false" diagonalDown="false">
      <left style="medium"/>
      <right style="medium"/>
      <top style="medium"/>
      <bottom style="thick"/>
      <diagonal/>
    </border>
    <border diagonalUp="false" diagonalDown="false">
      <left style="medium"/>
      <right style="thick"/>
      <top style="medium"/>
      <bottom style="thick"/>
      <diagonal/>
    </border>
    <border diagonalUp="false" diagonalDown="false">
      <left/>
      <right style="thick"/>
      <top style="medium"/>
      <bottom style="thick"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medium"/>
      <bottom style="thick"/>
      <diagonal/>
    </border>
    <border diagonalUp="false" diagonalDown="false">
      <left style="thick"/>
      <right/>
      <top/>
      <bottom style="medium"/>
      <diagonal/>
    </border>
    <border diagonalUp="false" diagonalDown="false">
      <left style="thick"/>
      <right style="medium"/>
      <top style="thick"/>
      <bottom style="medium"/>
      <diagonal/>
    </border>
    <border diagonalUp="false" diagonalDown="false">
      <left style="medium"/>
      <right style="medium"/>
      <top style="thick"/>
      <bottom style="medium"/>
      <diagonal/>
    </border>
    <border diagonalUp="false" diagonalDown="false">
      <left style="medium"/>
      <right style="thick"/>
      <top style="thick"/>
      <bottom style="medium"/>
      <diagonal/>
    </border>
    <border diagonalUp="false" diagonalDown="false">
      <left style="thick"/>
      <right style="hair"/>
      <top style="hair"/>
      <bottom style="hair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 style="thick"/>
      <right/>
      <top style="medium"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medium"/>
      <bottom style="thick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/>
      <right style="medium"/>
      <top style="thick"/>
      <bottom/>
      <diagonal/>
    </border>
    <border diagonalUp="false" diagonalDown="false">
      <left style="medium"/>
      <right style="medium"/>
      <top style="thick"/>
      <bottom/>
      <diagonal/>
    </border>
    <border diagonalUp="false" diagonalDown="false">
      <left style="medium"/>
      <right style="thick"/>
      <top style="thick"/>
      <bottom/>
      <diagonal/>
    </border>
    <border diagonalUp="false" diagonalDown="false">
      <left style="thick"/>
      <right style="medium"/>
      <top style="thick"/>
      <bottom/>
      <diagonal/>
    </border>
    <border diagonalUp="false" diagonalDown="false">
      <left style="thick"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ck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/>
      <right style="medium"/>
      <top style="thick"/>
      <bottom style="medium"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/>
      <top style="thick"/>
      <bottom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medium"/>
      <right style="thick"/>
      <top style="medium"/>
      <bottom style="hair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ck"/>
      <top style="hair"/>
      <bottom style="hair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medium"/>
      <right style="thick"/>
      <top style="hair"/>
      <bottom style="medium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/>
      <top style="thick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thick"/>
      <diagonal/>
    </border>
    <border diagonalUp="false" diagonalDown="false">
      <left style="thick"/>
      <right style="medium"/>
      <top/>
      <bottom style="thin"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ck"/>
      <top/>
      <bottom style="thin"/>
      <diagonal/>
    </border>
    <border diagonalUp="false" diagonalDown="false">
      <left style="thick"/>
      <right style="thick"/>
      <top/>
      <bottom style="thin"/>
      <diagonal/>
    </border>
    <border diagonalUp="false" diagonalDown="false">
      <left style="thick"/>
      <right style="medium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ck"/>
      <top style="thin"/>
      <bottom style="thin"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 style="thick"/>
      <right style="medium"/>
      <top style="thin"/>
      <bottom style="thick"/>
      <diagonal/>
    </border>
    <border diagonalUp="false" diagonalDown="false">
      <left style="thin"/>
      <right style="medium"/>
      <top style="thin"/>
      <bottom style="thick"/>
      <diagonal/>
    </border>
    <border diagonalUp="false" diagonalDown="false">
      <left style="medium"/>
      <right style="thick"/>
      <top style="thin"/>
      <bottom style="thick"/>
      <diagonal/>
    </border>
    <border diagonalUp="false" diagonalDown="false">
      <left style="thick"/>
      <right style="thick"/>
      <top style="thin"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4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4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3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4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4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4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3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4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4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4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7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3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3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3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4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4" borderId="4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4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4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4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4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4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4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4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4" borderId="4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7" fillId="4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4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4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3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8" fillId="0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6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6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4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7" fillId="4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0" borderId="6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3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6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8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4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4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4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4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3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3" borderId="6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6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6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3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19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6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3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3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3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3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3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4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5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0" fillId="5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6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6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6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6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7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6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6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6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6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7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7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7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7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7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7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7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7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7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7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7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7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7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7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7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7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7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7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7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8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6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7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8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7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7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8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8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8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7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8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8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8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8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8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8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8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8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9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9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7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9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9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9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9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9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9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7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9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9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9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9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5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5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5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4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6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6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6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6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6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6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6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4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53735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FF6600"/>
      <rgbColor rgb="FF4F81BD"/>
      <rgbColor rgb="FF7F7F7F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true"/>
  </sheetPr>
  <dimension ref="A1:Q44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S39" activeCellId="0" sqref="S39"/>
    </sheetView>
  </sheetViews>
  <sheetFormatPr defaultRowHeight="12.75" zeroHeight="false" outlineLevelRow="0" outlineLevelCol="0"/>
  <cols>
    <col collapsed="false" customWidth="true" hidden="false" outlineLevel="0" max="1" min="1" style="0" width="19.89"/>
    <col collapsed="false" customWidth="true" hidden="false" outlineLevel="0" max="2" min="2" style="0" width="15.34"/>
    <col collapsed="false" customWidth="true" hidden="false" outlineLevel="0" max="3" min="3" style="0" width="7.34"/>
    <col collapsed="false" customWidth="true" hidden="false" outlineLevel="0" max="4" min="4" style="0" width="6.01"/>
    <col collapsed="false" customWidth="true" hidden="false" outlineLevel="0" max="5" min="5" style="1" width="7.56"/>
    <col collapsed="false" customWidth="true" hidden="false" outlineLevel="0" max="10" min="6" style="0" width="4.89"/>
    <col collapsed="false" customWidth="true" hidden="false" outlineLevel="0" max="11" min="11" style="2" width="4.89"/>
    <col collapsed="false" customWidth="true" hidden="false" outlineLevel="0" max="13" min="12" style="0" width="4.89"/>
    <col collapsed="false" customWidth="true" hidden="false" outlineLevel="0" max="14" min="14" style="0" width="8.11"/>
    <col collapsed="false" customWidth="true" hidden="false" outlineLevel="0" max="15" min="15" style="0" width="9.89"/>
    <col collapsed="false" customWidth="true" hidden="false" outlineLevel="0" max="16" min="16" style="0" width="3.11"/>
    <col collapsed="false" customWidth="true" hidden="false" outlineLevel="0" max="17" min="17" style="0" width="6.56"/>
    <col collapsed="false" customWidth="true" hidden="false" outlineLevel="0" max="1025" min="18" style="0" width="8.67"/>
  </cols>
  <sheetData>
    <row r="1" customFormat="false" ht="36.7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customFormat="false" ht="44.2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customFormat="false" ht="17.25" hidden="false" customHeight="true" outlineLevel="0" collapsed="false">
      <c r="A3" s="6"/>
      <c r="B3" s="6"/>
      <c r="C3" s="6"/>
      <c r="D3" s="6"/>
      <c r="E3" s="6"/>
      <c r="F3" s="7" t="s">
        <v>2</v>
      </c>
      <c r="G3" s="7"/>
      <c r="H3" s="7"/>
      <c r="I3" s="7"/>
      <c r="J3" s="7" t="s">
        <v>3</v>
      </c>
      <c r="K3" s="7"/>
      <c r="L3" s="7"/>
      <c r="M3" s="7"/>
      <c r="N3" s="8"/>
      <c r="O3" s="8"/>
      <c r="P3" s="8"/>
      <c r="Q3" s="9"/>
    </row>
    <row r="4" customFormat="false" ht="16.5" hidden="false" customHeight="true" outlineLevel="0" collapsed="false">
      <c r="A4" s="7" t="s">
        <v>4</v>
      </c>
      <c r="B4" s="10" t="s">
        <v>5</v>
      </c>
      <c r="C4" s="7" t="s">
        <v>6</v>
      </c>
      <c r="D4" s="7" t="s">
        <v>7</v>
      </c>
      <c r="E4" s="7" t="s">
        <v>8</v>
      </c>
      <c r="F4" s="11" t="s">
        <v>9</v>
      </c>
      <c r="G4" s="12" t="s">
        <v>10</v>
      </c>
      <c r="H4" s="12" t="s">
        <v>11</v>
      </c>
      <c r="I4" s="13" t="s">
        <v>2</v>
      </c>
      <c r="J4" s="14" t="s">
        <v>9</v>
      </c>
      <c r="K4" s="12" t="s">
        <v>10</v>
      </c>
      <c r="L4" s="12" t="s">
        <v>11</v>
      </c>
      <c r="M4" s="13" t="s">
        <v>12</v>
      </c>
      <c r="N4" s="10" t="s">
        <v>13</v>
      </c>
      <c r="O4" s="10" t="s">
        <v>14</v>
      </c>
      <c r="P4" s="7" t="s">
        <v>15</v>
      </c>
      <c r="Q4" s="15"/>
    </row>
    <row r="5" customFormat="false" ht="17.25" hidden="false" customHeight="true" outlineLevel="0" collapsed="false">
      <c r="A5" s="16" t="s">
        <v>16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5"/>
    </row>
    <row r="6" customFormat="false" ht="15.75" hidden="true" customHeight="true" outlineLevel="0" collapsed="false">
      <c r="A6" s="17"/>
      <c r="B6" s="18"/>
      <c r="C6" s="19" t="n">
        <v>61</v>
      </c>
      <c r="D6" s="20"/>
      <c r="E6" s="21" t="n">
        <f aca="false">10^(0.794358141*((LOG((C6/174.393)/LOG(10))*(LOG((C6/174.393)/LOG(10))))))</f>
        <v>1.46325496772857</v>
      </c>
      <c r="F6" s="22"/>
      <c r="G6" s="23"/>
      <c r="H6" s="23"/>
      <c r="I6" s="24" t="n">
        <f aca="false">IF(MAX(F6:H6)&lt;0,0,MAX(F6:H6))</f>
        <v>0</v>
      </c>
      <c r="J6" s="22"/>
      <c r="K6" s="23"/>
      <c r="L6" s="23"/>
      <c r="M6" s="24" t="n">
        <f aca="false">IF(MAX(J6:L6)&lt;0,0,MAX(J6:L6))</f>
        <v>0</v>
      </c>
      <c r="N6" s="25" t="n">
        <f aca="false">I6+M6</f>
        <v>0</v>
      </c>
      <c r="O6" s="26" t="n">
        <f aca="false">N6*E6</f>
        <v>0</v>
      </c>
      <c r="P6" s="27" t="n">
        <f aca="false">RANK(N6,N6:N9,0)</f>
        <v>3</v>
      </c>
      <c r="Q6" s="15"/>
    </row>
    <row r="7" customFormat="false" ht="15.75" hidden="false" customHeight="true" outlineLevel="0" collapsed="false">
      <c r="A7" s="28" t="s">
        <v>17</v>
      </c>
      <c r="B7" s="29" t="s">
        <v>18</v>
      </c>
      <c r="C7" s="30" t="n">
        <v>53.8</v>
      </c>
      <c r="D7" s="31" t="n">
        <v>1985</v>
      </c>
      <c r="E7" s="32" t="n">
        <f aca="false">10^(0.89726074*((LOG((C7/148.026)/LOG(10))*(LOG((C7/148.026)/LOG(10))))))</f>
        <v>1.49059295359936</v>
      </c>
      <c r="F7" s="33" t="n">
        <v>40</v>
      </c>
      <c r="G7" s="34" t="n">
        <v>-43</v>
      </c>
      <c r="H7" s="34" t="n">
        <v>-43</v>
      </c>
      <c r="I7" s="35" t="n">
        <f aca="false">IF(MAX(F7:H7)&lt;0,0,MAX(F7:H7))</f>
        <v>40</v>
      </c>
      <c r="J7" s="34" t="n">
        <v>55</v>
      </c>
      <c r="K7" s="36" t="n">
        <v>-57</v>
      </c>
      <c r="L7" s="34" t="n">
        <v>57</v>
      </c>
      <c r="M7" s="37" t="n">
        <f aca="false">IF(MAX(J7:L7)&lt;0,0,MAX(J7:L7))</f>
        <v>57</v>
      </c>
      <c r="N7" s="38" t="n">
        <f aca="false">I7+M7</f>
        <v>97</v>
      </c>
      <c r="O7" s="39" t="n">
        <f aca="false">N7*E7</f>
        <v>144.587516499138</v>
      </c>
      <c r="P7" s="40" t="n">
        <f aca="false">RANK(N7,N5:N8,0)</f>
        <v>2</v>
      </c>
      <c r="Q7" s="15"/>
    </row>
    <row r="8" customFormat="false" ht="16.5" hidden="false" customHeight="true" outlineLevel="0" collapsed="false">
      <c r="A8" s="41" t="s">
        <v>19</v>
      </c>
      <c r="B8" s="42" t="s">
        <v>18</v>
      </c>
      <c r="C8" s="43" t="n">
        <v>55</v>
      </c>
      <c r="D8" s="44" t="n">
        <v>1992</v>
      </c>
      <c r="E8" s="32" t="n">
        <f aca="false">10^(0.89726074*((LOG((C8/148.026)/LOG(10))*(LOG((C8/148.026)/LOG(10))))))</f>
        <v>1.46515800657533</v>
      </c>
      <c r="F8" s="33" t="n">
        <v>-43</v>
      </c>
      <c r="G8" s="34" t="n">
        <v>-43</v>
      </c>
      <c r="H8" s="34" t="n">
        <v>44</v>
      </c>
      <c r="I8" s="35" t="n">
        <f aca="false">IF(MAX(F8:H8)&lt;0,0,MAX(F8:H8))</f>
        <v>44</v>
      </c>
      <c r="J8" s="34" t="n">
        <v>52</v>
      </c>
      <c r="K8" s="34" t="n">
        <v>54</v>
      </c>
      <c r="L8" s="34" t="n">
        <v>-56</v>
      </c>
      <c r="M8" s="37" t="n">
        <f aca="false">IF(MAX(J8:L8)&lt;0,0,MAX(J8:L8))</f>
        <v>54</v>
      </c>
      <c r="N8" s="38" t="n">
        <f aca="false">I8+M8</f>
        <v>98</v>
      </c>
      <c r="O8" s="39" t="n">
        <f aca="false">N8*E8</f>
        <v>143.585484644382</v>
      </c>
      <c r="P8" s="40" t="n">
        <f aca="false">RANK(N8,N6:N9,0)</f>
        <v>1</v>
      </c>
      <c r="Q8" s="15"/>
    </row>
    <row r="9" customFormat="false" ht="16.5" hidden="true" customHeight="true" outlineLevel="0" collapsed="false">
      <c r="A9" s="45"/>
      <c r="B9" s="46"/>
      <c r="C9" s="47" t="n">
        <v>59.6</v>
      </c>
      <c r="D9" s="46"/>
      <c r="E9" s="48" t="n">
        <f aca="false">10^(0.794358141*((LOG((C9/174.393)/LOG(10))*(LOG((C9/174.393)/LOG(10))))))</f>
        <v>1.48836366947613</v>
      </c>
      <c r="F9" s="49"/>
      <c r="G9" s="50"/>
      <c r="H9" s="50"/>
      <c r="I9" s="51" t="n">
        <f aca="false">IF(MAX(F9:H9)&lt;0,0,MAX(F9:H9))</f>
        <v>0</v>
      </c>
      <c r="J9" s="52"/>
      <c r="K9" s="50"/>
      <c r="L9" s="50"/>
      <c r="M9" s="51" t="n">
        <f aca="false">IF(MAX(J9:L9)&lt;0,0,MAX(J9:L9))</f>
        <v>0</v>
      </c>
      <c r="N9" s="53" t="n">
        <f aca="false">I9+M9</f>
        <v>0</v>
      </c>
      <c r="O9" s="54" t="n">
        <f aca="false">N9*E9</f>
        <v>0</v>
      </c>
      <c r="P9" s="27" t="n">
        <f aca="false">RANK(N9,N6:N9,0)</f>
        <v>3</v>
      </c>
      <c r="Q9" s="15"/>
    </row>
    <row r="10" customFormat="false" ht="17.25" hidden="true" customHeight="true" outlineLevel="0" collapsed="false">
      <c r="A10" s="55" t="s">
        <v>20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15"/>
    </row>
    <row r="11" customFormat="false" ht="16.5" hidden="true" customHeight="true" outlineLevel="0" collapsed="false">
      <c r="A11" s="56"/>
      <c r="B11" s="57"/>
      <c r="C11" s="47" t="n">
        <v>61</v>
      </c>
      <c r="D11" s="20"/>
      <c r="E11" s="46" t="n">
        <f aca="false">10^(0.794358141*((LOG((C11/174.393)/LOG(10))*(LOG((C11/174.393)/LOG(10))))))</f>
        <v>1.46325496772857</v>
      </c>
      <c r="F11" s="52"/>
      <c r="G11" s="50"/>
      <c r="H11" s="50"/>
      <c r="I11" s="51" t="n">
        <f aca="false">IF(MAX(F11:H11)&lt;0,0,MAX(F11:H11))</f>
        <v>0</v>
      </c>
      <c r="J11" s="52"/>
      <c r="K11" s="50"/>
      <c r="L11" s="50"/>
      <c r="M11" s="51" t="n">
        <f aca="false">IF(MAX(J11:L11)&lt;0,0,MAX(J11:L11))</f>
        <v>0</v>
      </c>
      <c r="N11" s="53" t="n">
        <f aca="false">I11+M11</f>
        <v>0</v>
      </c>
      <c r="O11" s="54" t="n">
        <f aca="false">N11*E11</f>
        <v>0</v>
      </c>
      <c r="P11" s="27" t="n">
        <f aca="false">RANK(N11,N11:N13,0)</f>
        <v>1</v>
      </c>
      <c r="Q11" s="58"/>
    </row>
    <row r="12" customFormat="false" ht="16.5" hidden="true" customHeight="true" outlineLevel="0" collapsed="false">
      <c r="A12" s="59"/>
      <c r="B12" s="46"/>
      <c r="C12" s="47" t="n">
        <v>56</v>
      </c>
      <c r="D12" s="46" t="n">
        <v>2000</v>
      </c>
      <c r="E12" s="46" t="n">
        <f aca="false">10^(0.794358141*((LOG((C12/174.393)/LOG(10))*(LOG((C12/174.393)/LOG(10))))))</f>
        <v>1.56075647396476</v>
      </c>
      <c r="F12" s="52"/>
      <c r="G12" s="50"/>
      <c r="H12" s="50"/>
      <c r="I12" s="51" t="n">
        <f aca="false">IF(MAX(F12:H12)&lt;0,0,MAX(F12:H12))</f>
        <v>0</v>
      </c>
      <c r="J12" s="52"/>
      <c r="K12" s="50"/>
      <c r="L12" s="50"/>
      <c r="M12" s="51" t="n">
        <f aca="false">IF(MAX(J12:L12)&lt;0,0,MAX(J12:L12))</f>
        <v>0</v>
      </c>
      <c r="N12" s="53" t="n">
        <f aca="false">I12+M12</f>
        <v>0</v>
      </c>
      <c r="O12" s="54" t="n">
        <f aca="false">N12*E12</f>
        <v>0</v>
      </c>
      <c r="P12" s="27" t="n">
        <f aca="false">RANK(N12,N11:N13,0)</f>
        <v>1</v>
      </c>
      <c r="Q12" s="58"/>
    </row>
    <row r="13" customFormat="false" ht="16.5" hidden="true" customHeight="true" outlineLevel="0" collapsed="false">
      <c r="A13" s="60"/>
      <c r="B13" s="57"/>
      <c r="C13" s="61" t="n">
        <v>59.6</v>
      </c>
      <c r="D13" s="57"/>
      <c r="E13" s="57" t="n">
        <f aca="false">10^(0.794358141*((LOG((C13/174.393)/LOG(10))*(LOG((C13/174.393)/LOG(10))))))</f>
        <v>1.48836366947613</v>
      </c>
      <c r="F13" s="62"/>
      <c r="G13" s="63"/>
      <c r="H13" s="63"/>
      <c r="I13" s="64" t="n">
        <f aca="false">IF(MAX(F13:H13)&lt;0,0,MAX(F13:H13))</f>
        <v>0</v>
      </c>
      <c r="J13" s="65"/>
      <c r="K13" s="63"/>
      <c r="L13" s="63"/>
      <c r="M13" s="64" t="n">
        <f aca="false">IF(MAX(J13:L13)&lt;0,0,MAX(J13:L13))</f>
        <v>0</v>
      </c>
      <c r="N13" s="66" t="n">
        <f aca="false">I13+M13</f>
        <v>0</v>
      </c>
      <c r="O13" s="67" t="n">
        <f aca="false">N13*E13</f>
        <v>0</v>
      </c>
      <c r="P13" s="68" t="n">
        <f aca="false">RANK(N13,N11:N13,0)</f>
        <v>1</v>
      </c>
      <c r="Q13" s="58"/>
    </row>
    <row r="14" customFormat="false" ht="17.25" hidden="false" customHeight="true" outlineLevel="0" collapsed="false">
      <c r="A14" s="16" t="s">
        <v>21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58"/>
    </row>
    <row r="15" customFormat="false" ht="15.75" hidden="true" customHeight="true" outlineLevel="0" collapsed="false">
      <c r="A15" s="69"/>
      <c r="B15" s="70"/>
      <c r="C15" s="19" t="n">
        <v>68.1</v>
      </c>
      <c r="D15" s="20" t="n">
        <v>1998</v>
      </c>
      <c r="E15" s="21" t="n">
        <f aca="false">10^(0.794358141*((LOG((C15/174.393)/LOG(10))*(LOG((C15/174.393)/LOG(10))))))</f>
        <v>1.35668717466976</v>
      </c>
      <c r="F15" s="22"/>
      <c r="G15" s="23"/>
      <c r="H15" s="23"/>
      <c r="I15" s="24" t="n">
        <f aca="false">IF(MAX(F15:H15)&lt;0,0,MAX(F15:H15))</f>
        <v>0</v>
      </c>
      <c r="J15" s="22"/>
      <c r="K15" s="23"/>
      <c r="L15" s="23"/>
      <c r="M15" s="24" t="n">
        <f aca="false">IF(MAX(J15:L15)&lt;0,0,MAX(J15:L15))</f>
        <v>0</v>
      </c>
      <c r="N15" s="25" t="n">
        <f aca="false">I15+M15</f>
        <v>0</v>
      </c>
      <c r="O15" s="26" t="n">
        <f aca="false">N15*E15</f>
        <v>0</v>
      </c>
      <c r="P15" s="27" t="n">
        <f aca="false">RANK(N15,N15:N18,0)</f>
        <v>2</v>
      </c>
      <c r="Q15" s="58"/>
    </row>
    <row r="16" customFormat="false" ht="16.5" hidden="false" customHeight="true" outlineLevel="0" collapsed="false">
      <c r="A16" s="71" t="s">
        <v>22</v>
      </c>
      <c r="B16" s="72" t="s">
        <v>23</v>
      </c>
      <c r="C16" s="73" t="n">
        <v>63.8</v>
      </c>
      <c r="D16" s="72" t="n">
        <v>1988</v>
      </c>
      <c r="E16" s="74" t="n">
        <f aca="false">10^(0.89726074*((LOG((C16/148.026)/LOG(10))*(LOG((C16/148.026)/LOG(10))))))</f>
        <v>1.31788237605073</v>
      </c>
      <c r="F16" s="75" t="n">
        <v>30</v>
      </c>
      <c r="G16" s="76" t="n">
        <v>34</v>
      </c>
      <c r="H16" s="76" t="n">
        <v>36</v>
      </c>
      <c r="I16" s="77" t="n">
        <f aca="false">IF(MAX(F16:H16)&lt;0,0,MAX(F16:H16))</f>
        <v>36</v>
      </c>
      <c r="J16" s="76" t="n">
        <v>40</v>
      </c>
      <c r="K16" s="76" t="n">
        <v>45</v>
      </c>
      <c r="L16" s="76" t="n">
        <v>48</v>
      </c>
      <c r="M16" s="78" t="n">
        <f aca="false">IF(MAX(J16:L16)&lt;0,0,MAX(J16:L16))</f>
        <v>48</v>
      </c>
      <c r="N16" s="79" t="n">
        <f aca="false">I16+M16</f>
        <v>84</v>
      </c>
      <c r="O16" s="80" t="n">
        <f aca="false">N16*E16</f>
        <v>110.702119588262</v>
      </c>
      <c r="P16" s="81" t="n">
        <f aca="false">RANK(N16,N15:N18,0)</f>
        <v>1</v>
      </c>
      <c r="Q16" s="58"/>
    </row>
    <row r="17" customFormat="false" ht="16.5" hidden="true" customHeight="true" outlineLevel="0" collapsed="false">
      <c r="A17" s="82"/>
      <c r="B17" s="70"/>
      <c r="C17" s="19" t="n">
        <v>60</v>
      </c>
      <c r="D17" s="70" t="n">
        <v>2000</v>
      </c>
      <c r="E17" s="21" t="n">
        <f aca="false">10^(0.794358141*((LOG((C17/174.393)/LOG(10))*(LOG((C17/174.393)/LOG(10))))))</f>
        <v>1.48102971761143</v>
      </c>
      <c r="F17" s="22"/>
      <c r="G17" s="23"/>
      <c r="H17" s="23"/>
      <c r="I17" s="24" t="n">
        <f aca="false">IF(MAX(F17:H17)&lt;0,0,MAX(F17:H17))</f>
        <v>0</v>
      </c>
      <c r="J17" s="22"/>
      <c r="K17" s="23"/>
      <c r="L17" s="23"/>
      <c r="M17" s="24" t="n">
        <f aca="false">IF(MAX(J17:L17)&lt;0,0,MAX(J17:L17))</f>
        <v>0</v>
      </c>
      <c r="N17" s="25" t="n">
        <f aca="false">I17+M17</f>
        <v>0</v>
      </c>
      <c r="O17" s="83" t="n">
        <f aca="false">N17*E17</f>
        <v>0</v>
      </c>
      <c r="P17" s="40" t="n">
        <f aca="false">RANK(N17,N15:N18,0)</f>
        <v>2</v>
      </c>
      <c r="Q17" s="58"/>
    </row>
    <row r="18" customFormat="false" ht="15.6" hidden="true" customHeight="true" outlineLevel="0" collapsed="false">
      <c r="A18" s="56"/>
      <c r="B18" s="57"/>
      <c r="C18" s="61" t="n">
        <v>62</v>
      </c>
      <c r="D18" s="57"/>
      <c r="E18" s="84" t="n">
        <f aca="false">10^(0.794358141*((LOG((C18/174.393)/LOG(10))*(LOG((C18/174.393)/LOG(10))))))</f>
        <v>1.4462434115462</v>
      </c>
      <c r="F18" s="62"/>
      <c r="G18" s="63"/>
      <c r="H18" s="63"/>
      <c r="I18" s="64" t="n">
        <f aca="false">IF(MAX(F18:H18)&lt;0,0,MAX(F18:H18))</f>
        <v>0</v>
      </c>
      <c r="J18" s="65"/>
      <c r="K18" s="63"/>
      <c r="L18" s="63"/>
      <c r="M18" s="64" t="n">
        <f aca="false">IF(MAX(J18:L18)&lt;0,0,MAX(J18:L18))</f>
        <v>0</v>
      </c>
      <c r="N18" s="66" t="n">
        <f aca="false">I18+M18</f>
        <v>0</v>
      </c>
      <c r="O18" s="67" t="n">
        <f aca="false">N18*E18</f>
        <v>0</v>
      </c>
      <c r="P18" s="68" t="n">
        <f aca="false">RANK(N18,N15:N18,0)</f>
        <v>2</v>
      </c>
      <c r="Q18" s="58"/>
    </row>
    <row r="19" customFormat="false" ht="17.25" hidden="false" customHeight="true" outlineLevel="0" collapsed="false">
      <c r="A19" s="16" t="s">
        <v>24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58"/>
    </row>
    <row r="20" customFormat="false" ht="15.75" hidden="true" customHeight="true" outlineLevel="0" collapsed="false">
      <c r="A20" s="85"/>
      <c r="B20" s="70"/>
      <c r="C20" s="19" t="n">
        <v>72.7</v>
      </c>
      <c r="D20" s="70"/>
      <c r="E20" s="21" t="n">
        <f aca="false">10^(0.794358141*((LOG((C20/174.393)/LOG(10))*(LOG((C20/174.393)/LOG(10))))))</f>
        <v>1.3022731257936</v>
      </c>
      <c r="F20" s="86"/>
      <c r="G20" s="23"/>
      <c r="H20" s="23"/>
      <c r="I20" s="24" t="n">
        <f aca="false">IF(MAX(F20:H20)&lt;0,0,MAX(F20:H20))</f>
        <v>0</v>
      </c>
      <c r="J20" s="23"/>
      <c r="K20" s="23"/>
      <c r="L20" s="23"/>
      <c r="M20" s="24" t="n">
        <f aca="false">IF(MAX(J20:L20)&lt;0,0,MAX(J20:L20))</f>
        <v>0</v>
      </c>
      <c r="N20" s="25" t="n">
        <f aca="false">I20+M20</f>
        <v>0</v>
      </c>
      <c r="O20" s="26" t="n">
        <f aca="false">N20*E20</f>
        <v>0</v>
      </c>
      <c r="P20" s="27" t="n">
        <f aca="false">RANK(N20,N20:N23,0)</f>
        <v>1</v>
      </c>
      <c r="Q20" s="58"/>
    </row>
    <row r="21" customFormat="false" ht="16.5" hidden="false" customHeight="true" outlineLevel="0" collapsed="false">
      <c r="A21" s="71" t="s">
        <v>25</v>
      </c>
      <c r="B21" s="72" t="s">
        <v>18</v>
      </c>
      <c r="C21" s="73" t="n">
        <v>71</v>
      </c>
      <c r="D21" s="72" t="n">
        <v>1993</v>
      </c>
      <c r="E21" s="74" t="n">
        <f aca="false">10^(0.89726074*((LOG((C21/148.026)/LOG(10))*(LOG((C21/148.026)/LOG(10))))))</f>
        <v>1.23410398454632</v>
      </c>
      <c r="F21" s="75" t="n">
        <v>-60</v>
      </c>
      <c r="G21" s="76" t="n">
        <v>-60</v>
      </c>
      <c r="H21" s="76" t="n">
        <v>-67</v>
      </c>
      <c r="I21" s="87" t="n">
        <f aca="false">IF(MAX(F21:H21)&lt;0,0,MAX(F21:H21))</f>
        <v>0</v>
      </c>
      <c r="J21" s="88" t="s">
        <v>26</v>
      </c>
      <c r="K21" s="76" t="s">
        <v>26</v>
      </c>
      <c r="L21" s="76" t="s">
        <v>26</v>
      </c>
      <c r="M21" s="87" t="n">
        <f aca="false">IF(MAX(J21:L21)&lt;0,0,MAX(J21:L21))</f>
        <v>0</v>
      </c>
      <c r="N21" s="89" t="n">
        <f aca="false">I21+M21</f>
        <v>0</v>
      </c>
      <c r="O21" s="90" t="n">
        <f aca="false">N21*E21</f>
        <v>0</v>
      </c>
      <c r="P21" s="81" t="s">
        <v>27</v>
      </c>
      <c r="Q21" s="58"/>
    </row>
    <row r="22" customFormat="false" ht="16.5" hidden="true" customHeight="true" outlineLevel="0" collapsed="false">
      <c r="A22" s="91"/>
      <c r="B22" s="70"/>
      <c r="C22" s="19" t="n">
        <v>30</v>
      </c>
      <c r="D22" s="70" t="n">
        <v>2000</v>
      </c>
      <c r="E22" s="21" t="n">
        <f aca="false">10^(0.794358141*((LOG((C22/174.393)/LOG(10))*(LOG((C22/174.393)/LOG(10))))))</f>
        <v>2.91178143978776</v>
      </c>
      <c r="F22" s="86"/>
      <c r="G22" s="23"/>
      <c r="H22" s="23"/>
      <c r="I22" s="24" t="n">
        <f aca="false">IF(MAX(F22:H22)&lt;0,0,MAX(F22:H22))</f>
        <v>0</v>
      </c>
      <c r="J22" s="23"/>
      <c r="K22" s="23"/>
      <c r="L22" s="23"/>
      <c r="M22" s="24" t="n">
        <f aca="false">IF(MAX(J22:L22)&lt;0,0,MAX(J22:L22))</f>
        <v>0</v>
      </c>
      <c r="N22" s="25" t="n">
        <f aca="false">I22+M22</f>
        <v>0</v>
      </c>
      <c r="O22" s="26" t="n">
        <f aca="false">N22*E22</f>
        <v>0</v>
      </c>
      <c r="P22" s="27" t="n">
        <f aca="false">RANK(N22,N20:N23,0)</f>
        <v>1</v>
      </c>
      <c r="Q22" s="58"/>
    </row>
    <row r="23" customFormat="false" ht="16.5" hidden="true" customHeight="true" outlineLevel="0" collapsed="false">
      <c r="A23" s="92"/>
      <c r="B23" s="57"/>
      <c r="C23" s="61" t="n">
        <v>72.2</v>
      </c>
      <c r="D23" s="57"/>
      <c r="E23" s="84" t="n">
        <f aca="false">10^(0.794358141*((LOG((C23/174.393)/LOG(10))*(LOG((C23/174.393)/LOG(10))))))</f>
        <v>1.30773167480127</v>
      </c>
      <c r="F23" s="62"/>
      <c r="G23" s="63"/>
      <c r="H23" s="63"/>
      <c r="I23" s="64" t="n">
        <f aca="false">IF(MAX(F23:H23)&lt;0,0,MAX(F23:H23))</f>
        <v>0</v>
      </c>
      <c r="J23" s="63"/>
      <c r="K23" s="63"/>
      <c r="L23" s="63"/>
      <c r="M23" s="64" t="n">
        <f aca="false">IF(MAX(J23:L23)&lt;0,0,MAX(J23:L23))</f>
        <v>0</v>
      </c>
      <c r="N23" s="66" t="n">
        <f aca="false">I23+M23</f>
        <v>0</v>
      </c>
      <c r="O23" s="67" t="n">
        <f aca="false">N23*E23</f>
        <v>0</v>
      </c>
      <c r="P23" s="68" t="n">
        <f aca="false">RANK(N23,N20:N23,0)</f>
        <v>1</v>
      </c>
      <c r="Q23" s="58"/>
    </row>
    <row r="24" customFormat="false" ht="17.25" hidden="false" customHeight="true" outlineLevel="0" collapsed="false">
      <c r="A24" s="16" t="s">
        <v>28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58"/>
    </row>
    <row r="25" s="103" customFormat="true" ht="15.75" hidden="false" customHeight="true" outlineLevel="0" collapsed="false">
      <c r="A25" s="93" t="s">
        <v>29</v>
      </c>
      <c r="B25" s="94" t="s">
        <v>18</v>
      </c>
      <c r="C25" s="95" t="n">
        <v>75.1</v>
      </c>
      <c r="D25" s="96" t="n">
        <v>1991</v>
      </c>
      <c r="E25" s="97" t="n">
        <f aca="false">10^(0.89726074*((LOG((C25/148.026)/LOG(10))*(LOG((C25/148.026)/LOG(10))))))</f>
        <v>1.19653211354412</v>
      </c>
      <c r="F25" s="98" t="n">
        <v>40</v>
      </c>
      <c r="G25" s="99" t="n">
        <v>43</v>
      </c>
      <c r="H25" s="99" t="n">
        <v>-45</v>
      </c>
      <c r="I25" s="100" t="n">
        <f aca="false">IF(MAX(F25:H25)&lt;0,0,MAX(F25:H25))</f>
        <v>43</v>
      </c>
      <c r="J25" s="98" t="n">
        <v>55</v>
      </c>
      <c r="K25" s="99" t="n">
        <v>-60</v>
      </c>
      <c r="L25" s="99" t="n">
        <v>60</v>
      </c>
      <c r="M25" s="101" t="n">
        <f aca="false">IF(MAX(J25:L25)&lt;0,0,MAX(J25:L25))</f>
        <v>60</v>
      </c>
      <c r="N25" s="25" t="n">
        <f aca="false">I25+M25</f>
        <v>103</v>
      </c>
      <c r="O25" s="83" t="n">
        <f aca="false">N25*E25</f>
        <v>123.242807695044</v>
      </c>
      <c r="P25" s="40" t="n">
        <f aca="false">RANK(N25,N25:N28,0)</f>
        <v>2</v>
      </c>
      <c r="Q25" s="102"/>
    </row>
    <row r="26" s="103" customFormat="true" ht="16.5" hidden="false" customHeight="true" outlineLevel="0" collapsed="false">
      <c r="A26" s="104" t="s">
        <v>30</v>
      </c>
      <c r="B26" s="105" t="s">
        <v>18</v>
      </c>
      <c r="C26" s="106" t="n">
        <v>109</v>
      </c>
      <c r="D26" s="107" t="n">
        <v>1983</v>
      </c>
      <c r="E26" s="74" t="n">
        <f aca="false">10^(0.89726074*((LOG((C26/148.026)/LOG(10))*(LOG((C26/148.026)/LOG(10))))))</f>
        <v>1.0371713966957</v>
      </c>
      <c r="F26" s="75" t="n">
        <v>50</v>
      </c>
      <c r="G26" s="76" t="n">
        <v>55</v>
      </c>
      <c r="H26" s="76" t="n">
        <v>57</v>
      </c>
      <c r="I26" s="87" t="n">
        <f aca="false">IF(MAX(F26:H26)&lt;0,0,MAX(F26:H26))</f>
        <v>57</v>
      </c>
      <c r="J26" s="75" t="n">
        <v>65</v>
      </c>
      <c r="K26" s="76" t="n">
        <v>72</v>
      </c>
      <c r="L26" s="76" t="n">
        <v>75</v>
      </c>
      <c r="M26" s="78" t="n">
        <f aca="false">IF(MAX(J26:L26)&lt;0,0,MAX(J26:L26))</f>
        <v>75</v>
      </c>
      <c r="N26" s="79" t="n">
        <f aca="false">I26+M26</f>
        <v>132</v>
      </c>
      <c r="O26" s="80" t="n">
        <f aca="false">N26*E26</f>
        <v>136.906624363833</v>
      </c>
      <c r="P26" s="108" t="n">
        <f aca="false">RANK(N26,N25:N28,0)</f>
        <v>1</v>
      </c>
      <c r="Q26" s="102"/>
    </row>
    <row r="27" s="103" customFormat="true" ht="15.75" hidden="true" customHeight="true" outlineLevel="0" collapsed="false">
      <c r="A27" s="91"/>
      <c r="B27" s="70"/>
      <c r="C27" s="19" t="n">
        <v>75</v>
      </c>
      <c r="D27" s="70" t="n">
        <v>1999</v>
      </c>
      <c r="E27" s="21" t="n">
        <f aca="false">10^(0.794358141*((LOG((C27/174.393)/LOG(10))*(LOG((C27/174.393)/LOG(10))))))</f>
        <v>1.27844254841619</v>
      </c>
      <c r="F27" s="109"/>
      <c r="G27" s="109"/>
      <c r="H27" s="109"/>
      <c r="I27" s="24" t="n">
        <f aca="false">IF(MAX(F27:H27)&lt;0,0,MAX(F27:H27))</f>
        <v>0</v>
      </c>
      <c r="J27" s="109"/>
      <c r="K27" s="109"/>
      <c r="L27" s="109"/>
      <c r="M27" s="24" t="n">
        <f aca="false">IF(MAX(J27:L27)&lt;0,0,MAX(J27:L27))</f>
        <v>0</v>
      </c>
      <c r="N27" s="25" t="n">
        <f aca="false">I27+M27</f>
        <v>0</v>
      </c>
      <c r="O27" s="83" t="n">
        <f aca="false">N27*E27</f>
        <v>0</v>
      </c>
      <c r="P27" s="40" t="n">
        <f aca="false">RANK(N27,N25:N28,0)</f>
        <v>3</v>
      </c>
      <c r="Q27" s="102"/>
    </row>
    <row r="28" customFormat="false" ht="16.5" hidden="true" customHeight="true" outlineLevel="0" collapsed="false">
      <c r="A28" s="45"/>
      <c r="B28" s="46"/>
      <c r="C28" s="47" t="n">
        <v>70</v>
      </c>
      <c r="D28" s="110" t="n">
        <v>2000</v>
      </c>
      <c r="E28" s="48" t="n">
        <f aca="false">10^(0.794358141*((LOG((C28/174.393)/LOG(10))*(LOG((C28/174.393)/LOG(10))))))</f>
        <v>1.33302831685204</v>
      </c>
      <c r="F28" s="34"/>
      <c r="G28" s="34"/>
      <c r="H28" s="34"/>
      <c r="I28" s="51" t="n">
        <f aca="false">IF(MAX(F28:H28)&lt;0,0,MAX(F28:H28))</f>
        <v>0</v>
      </c>
      <c r="J28" s="34"/>
      <c r="K28" s="34"/>
      <c r="L28" s="34"/>
      <c r="M28" s="51" t="n">
        <f aca="false">IF(MAX(J28:L28)&lt;0,0,MAX(J28:L28))</f>
        <v>0</v>
      </c>
      <c r="N28" s="53" t="n">
        <f aca="false">I28+M28</f>
        <v>0</v>
      </c>
      <c r="O28" s="111" t="n">
        <f aca="false">N28*E28</f>
        <v>0</v>
      </c>
      <c r="P28" s="40" t="n">
        <f aca="false">RANK(N28,N25:N28,0)</f>
        <v>3</v>
      </c>
      <c r="Q28" s="58"/>
    </row>
    <row r="29" customFormat="false" ht="16.5" hidden="true" customHeight="true" outlineLevel="0" collapsed="false">
      <c r="A29" s="55" t="s">
        <v>31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8"/>
    </row>
    <row r="30" customFormat="false" ht="15.75" hidden="true" customHeight="true" outlineLevel="0" collapsed="false">
      <c r="A30" s="59"/>
      <c r="B30" s="46"/>
      <c r="C30" s="47" t="n">
        <v>83.4</v>
      </c>
      <c r="D30" s="46" t="n">
        <v>1997</v>
      </c>
      <c r="E30" s="48" t="n">
        <f aca="false">10^(0.794358141*((LOG((C30/174.393)/LOG(10))*(LOG((C30/174.393)/LOG(10))))))</f>
        <v>1.2064988786706</v>
      </c>
      <c r="F30" s="50"/>
      <c r="G30" s="50"/>
      <c r="H30" s="50"/>
      <c r="I30" s="51" t="n">
        <f aca="false">IF(MAX(F30:H30)&lt;0,0,MAX(F30:H30))</f>
        <v>0</v>
      </c>
      <c r="J30" s="50"/>
      <c r="K30" s="50"/>
      <c r="L30" s="50"/>
      <c r="M30" s="51" t="n">
        <f aca="false">IF(MAX(J30:L30)&lt;0,0,MAX(J30:L30))</f>
        <v>0</v>
      </c>
      <c r="N30" s="53" t="n">
        <f aca="false">I30+M30</f>
        <v>0</v>
      </c>
      <c r="O30" s="111" t="n">
        <f aca="false">N30*E30</f>
        <v>0</v>
      </c>
      <c r="P30" s="40" t="n">
        <f aca="false">RANK(N30,N30:N32,0)</f>
        <v>1</v>
      </c>
      <c r="Q30" s="58"/>
    </row>
    <row r="31" customFormat="false" ht="15.75" hidden="true" customHeight="true" outlineLevel="0" collapsed="false">
      <c r="A31" s="45"/>
      <c r="B31" s="46"/>
      <c r="C31" s="47" t="n">
        <v>78</v>
      </c>
      <c r="D31" s="46" t="n">
        <v>1999</v>
      </c>
      <c r="E31" s="48" t="n">
        <f aca="false">10^(0.794358141*((LOG((C31/174.393)/LOG(10))*(LOG((C31/174.393)/LOG(10))))))</f>
        <v>1.25024362760108</v>
      </c>
      <c r="F31" s="50"/>
      <c r="G31" s="50"/>
      <c r="H31" s="50"/>
      <c r="I31" s="51" t="n">
        <f aca="false">IF(MAX(F31:H31)&lt;0,0,MAX(F31:H31))</f>
        <v>0</v>
      </c>
      <c r="J31" s="50"/>
      <c r="K31" s="50"/>
      <c r="L31" s="50"/>
      <c r="M31" s="51" t="n">
        <f aca="false">IF(MAX(J31:L31)&lt;0,0,MAX(J31:L31))</f>
        <v>0</v>
      </c>
      <c r="N31" s="53" t="n">
        <f aca="false">I31+M31</f>
        <v>0</v>
      </c>
      <c r="O31" s="111" t="n">
        <f aca="false">N31*E31</f>
        <v>0</v>
      </c>
      <c r="P31" s="40" t="n">
        <f aca="false">RANK(N31,N30:N32,0)</f>
        <v>1</v>
      </c>
      <c r="Q31" s="58"/>
    </row>
    <row r="32" customFormat="false" ht="15.75" hidden="true" customHeight="true" outlineLevel="0" collapsed="false">
      <c r="A32" s="59"/>
      <c r="B32" s="46"/>
      <c r="C32" s="47" t="n">
        <v>56</v>
      </c>
      <c r="D32" s="46"/>
      <c r="E32" s="48" t="n">
        <f aca="false">10^(0.794358141*((LOG((C32/174.393)/LOG(10))*(LOG((C32/174.393)/LOG(10))))))</f>
        <v>1.56075647396476</v>
      </c>
      <c r="F32" s="50"/>
      <c r="G32" s="50"/>
      <c r="H32" s="50"/>
      <c r="I32" s="51" t="n">
        <f aca="false">IF(MAX(F32:H32)&lt;0,0,MAX(F32:H32))</f>
        <v>0</v>
      </c>
      <c r="J32" s="50"/>
      <c r="K32" s="50"/>
      <c r="L32" s="50"/>
      <c r="M32" s="51" t="n">
        <f aca="false">IF(MAX(J32:L32)&lt;0,0,MAX(J32:L32))</f>
        <v>0</v>
      </c>
      <c r="N32" s="53" t="n">
        <f aca="false">I32+M32</f>
        <v>0</v>
      </c>
      <c r="O32" s="54" t="n">
        <f aca="false">N32*E32</f>
        <v>0</v>
      </c>
      <c r="P32" s="27" t="n">
        <f aca="false">RANK(N32,N30:N32,0)</f>
        <v>1</v>
      </c>
      <c r="Q32" s="58"/>
    </row>
    <row r="33" customFormat="false" ht="16.5" hidden="true" customHeight="true" outlineLevel="0" collapsed="false">
      <c r="A33" s="55" t="s">
        <v>32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112"/>
    </row>
    <row r="34" customFormat="false" ht="15.75" hidden="true" customHeight="true" outlineLevel="0" collapsed="false">
      <c r="A34" s="113"/>
      <c r="B34" s="46"/>
      <c r="C34" s="46" t="n">
        <v>60</v>
      </c>
      <c r="D34" s="46"/>
      <c r="E34" s="46" t="n">
        <f aca="false">10^(0.794358141*((LOG((C34/174.393)/LOG(10))*(LOG((C34/174.393)/LOG(10))))))</f>
        <v>1.48102971761143</v>
      </c>
      <c r="F34" s="114"/>
      <c r="G34" s="114"/>
      <c r="H34" s="114"/>
      <c r="I34" s="51" t="n">
        <f aca="false">IF(MAX(F34:H34)&lt;0,0,MAX(F34:H34))</f>
        <v>0</v>
      </c>
      <c r="J34" s="114"/>
      <c r="K34" s="114"/>
      <c r="L34" s="114"/>
      <c r="M34" s="51" t="n">
        <f aca="false">IF(MAX(J34:L34)&lt;0,0,MAX(J34:L34))</f>
        <v>0</v>
      </c>
      <c r="N34" s="115" t="n">
        <f aca="false">I34+M34</f>
        <v>0</v>
      </c>
      <c r="O34" s="54" t="n">
        <f aca="false">N34*E34</f>
        <v>0</v>
      </c>
      <c r="P34" s="27" t="n">
        <f aca="false">RANK(N34,N34:N35,0)</f>
        <v>1</v>
      </c>
      <c r="Q34" s="58"/>
    </row>
    <row r="35" customFormat="false" ht="15.75" hidden="true" customHeight="true" outlineLevel="0" collapsed="false">
      <c r="A35" s="45"/>
      <c r="B35" s="46"/>
      <c r="C35" s="46" t="n">
        <v>30</v>
      </c>
      <c r="D35" s="46"/>
      <c r="E35" s="46" t="n">
        <f aca="false">10^(0.794358141*((LOG((C35/174.393)/LOG(10))*(LOG((C35/174.393)/LOG(10))))))</f>
        <v>2.91178143978776</v>
      </c>
      <c r="F35" s="114"/>
      <c r="G35" s="114"/>
      <c r="H35" s="50"/>
      <c r="I35" s="51" t="n">
        <f aca="false">IF(MAX(F35:H35)&lt;0,0,MAX(F35:H35))</f>
        <v>0</v>
      </c>
      <c r="J35" s="116"/>
      <c r="K35" s="114"/>
      <c r="L35" s="114"/>
      <c r="M35" s="51" t="n">
        <f aca="false">IF(MAX(J35:L35)&lt;0,0,MAX(J35:L35))</f>
        <v>0</v>
      </c>
      <c r="N35" s="115" t="n">
        <f aca="false">I35+M35</f>
        <v>0</v>
      </c>
      <c r="O35" s="54" t="n">
        <f aca="false">N35*E35</f>
        <v>0</v>
      </c>
      <c r="P35" s="27" t="n">
        <f aca="false">RANK(N35,N34:N35,0)</f>
        <v>1</v>
      </c>
    </row>
    <row r="36" customFormat="false" ht="16.5" hidden="true" customHeight="true" outlineLevel="0" collapsed="false">
      <c r="A36" s="55" t="s">
        <v>33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customFormat="false" ht="15.75" hidden="true" customHeight="true" outlineLevel="0" collapsed="false">
      <c r="A37" s="45"/>
      <c r="B37" s="46"/>
      <c r="C37" s="46" t="n">
        <v>75</v>
      </c>
      <c r="D37" s="46"/>
      <c r="E37" s="46" t="n">
        <f aca="false">10^(0.794358141*((LOG((C37/174.393)/LOG(10))*(LOG((C37/174.393)/LOG(10))))))</f>
        <v>1.27844254841619</v>
      </c>
      <c r="F37" s="117"/>
      <c r="G37" s="114"/>
      <c r="H37" s="114"/>
      <c r="I37" s="51" t="n">
        <f aca="false">IF(MAX(F37:H37)&lt;0,0,MAX(F37:H37))</f>
        <v>0</v>
      </c>
      <c r="J37" s="116"/>
      <c r="K37" s="114"/>
      <c r="L37" s="50"/>
      <c r="M37" s="51" t="n">
        <f aca="false">IF(MAX(J37:L37)&lt;0,0,MAX(J37:L37))</f>
        <v>0</v>
      </c>
      <c r="N37" s="115" t="n">
        <f aca="false">I37+M37</f>
        <v>0</v>
      </c>
      <c r="O37" s="54" t="n">
        <f aca="false">N37*E37</f>
        <v>0</v>
      </c>
      <c r="P37" s="27" t="n">
        <f aca="false">RANK(N37,N37:N38,0)</f>
        <v>1</v>
      </c>
    </row>
    <row r="38" customFormat="false" ht="16.5" hidden="true" customHeight="true" outlineLevel="0" collapsed="false">
      <c r="A38" s="118"/>
      <c r="B38" s="119"/>
      <c r="C38" s="119" t="n">
        <v>100</v>
      </c>
      <c r="D38" s="119"/>
      <c r="E38" s="119" t="n">
        <f aca="false">10^(0.794358141*((LOG((C38/174.393)/LOG(10))*(LOG((C38/174.393)/LOG(10))))))</f>
        <v>1.11260216327112</v>
      </c>
      <c r="F38" s="120"/>
      <c r="G38" s="121"/>
      <c r="H38" s="121"/>
      <c r="I38" s="78" t="n">
        <f aca="false">IF(MAX(F38:H38)&lt;0,0,MAX(F38:H38))</f>
        <v>0</v>
      </c>
      <c r="J38" s="122"/>
      <c r="K38" s="121"/>
      <c r="L38" s="123"/>
      <c r="M38" s="78" t="n">
        <f aca="false">IF(MAX(J38:L38)&lt;0,0,MAX(J38:L38))</f>
        <v>0</v>
      </c>
      <c r="N38" s="124" t="n">
        <f aca="false">I38+M38</f>
        <v>0</v>
      </c>
      <c r="O38" s="125" t="n">
        <f aca="false">N38*E38</f>
        <v>0</v>
      </c>
      <c r="P38" s="126" t="n">
        <f aca="false">RANK(N38,N37:N38,0)</f>
        <v>1</v>
      </c>
    </row>
    <row r="39" customFormat="false" ht="16.5" hidden="false" customHeight="true" outlineLevel="0" collapsed="false">
      <c r="A39" s="127"/>
      <c r="B39" s="128"/>
      <c r="C39" s="128"/>
      <c r="D39" s="128"/>
      <c r="E39" s="129"/>
      <c r="F39" s="128"/>
    </row>
    <row r="40" customFormat="false" ht="19.5" hidden="false" customHeight="true" outlineLevel="0" collapsed="false">
      <c r="A40" s="130"/>
      <c r="B40" s="130"/>
      <c r="C40" s="130"/>
      <c r="D40" s="130"/>
      <c r="E40" s="131"/>
      <c r="F40" s="130"/>
      <c r="G40" s="130"/>
      <c r="H40" s="130"/>
      <c r="I40" s="130"/>
      <c r="J40" s="130"/>
      <c r="K40" s="132"/>
    </row>
    <row r="41" customFormat="false" ht="15.75" hidden="false" customHeight="true" outlineLevel="0" collapsed="false">
      <c r="A41" s="133"/>
      <c r="B41" s="133"/>
      <c r="C41" s="134"/>
      <c r="D41" s="134"/>
      <c r="E41" s="135"/>
      <c r="F41" s="134"/>
      <c r="G41" s="134"/>
      <c r="H41" s="134"/>
      <c r="I41" s="134"/>
      <c r="J41" s="134"/>
      <c r="K41" s="136"/>
      <c r="L41" s="134"/>
    </row>
    <row r="42" customFormat="false" ht="15.75" hidden="false" customHeight="true" outlineLevel="0" collapsed="false">
      <c r="A42" s="127" t="s">
        <v>34</v>
      </c>
    </row>
    <row r="43" customFormat="false" ht="15.75" hidden="false" customHeight="true" outlineLevel="0" collapsed="false">
      <c r="A43" s="127"/>
    </row>
    <row r="44" customFormat="false" ht="15.75" hidden="false" customHeight="true" outlineLevel="0" collapsed="false">
      <c r="A44" s="127" t="s">
        <v>35</v>
      </c>
    </row>
  </sheetData>
  <mergeCells count="14">
    <mergeCell ref="A1:P1"/>
    <mergeCell ref="A2:P2"/>
    <mergeCell ref="A3:E3"/>
    <mergeCell ref="F3:I3"/>
    <mergeCell ref="J3:M3"/>
    <mergeCell ref="N3:P3"/>
    <mergeCell ref="A5:P5"/>
    <mergeCell ref="A10:P10"/>
    <mergeCell ref="A14:P14"/>
    <mergeCell ref="A19:P19"/>
    <mergeCell ref="A24:P24"/>
    <mergeCell ref="A29:P29"/>
    <mergeCell ref="A33:P33"/>
    <mergeCell ref="A36:P36"/>
  </mergeCells>
  <printOptions headings="false" gridLines="false" gridLinesSet="true" horizontalCentered="false" verticalCentered="false"/>
  <pageMargins left="1.18125" right="0.78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true"/>
  </sheetPr>
  <dimension ref="A1:R47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U27" activeCellId="0" sqref="U27"/>
    </sheetView>
  </sheetViews>
  <sheetFormatPr defaultRowHeight="12.75" zeroHeight="false" outlineLevelRow="0" outlineLevelCol="0"/>
  <cols>
    <col collapsed="false" customWidth="true" hidden="false" outlineLevel="0" max="1" min="1" style="0" width="15.56"/>
    <col collapsed="false" customWidth="true" hidden="false" outlineLevel="0" max="2" min="2" style="0" width="12.44"/>
    <col collapsed="false" customWidth="true" hidden="false" outlineLevel="0" max="3" min="3" style="0" width="7.34"/>
    <col collapsed="false" customWidth="true" hidden="false" outlineLevel="0" max="4" min="4" style="0" width="6.01"/>
    <col collapsed="false" customWidth="true" hidden="false" outlineLevel="0" max="5" min="5" style="1" width="8.33"/>
    <col collapsed="false" customWidth="true" hidden="false" outlineLevel="0" max="6" min="6" style="0" width="4.56"/>
    <col collapsed="false" customWidth="true" hidden="false" outlineLevel="0" max="10" min="7" style="0" width="4.89"/>
    <col collapsed="false" customWidth="true" hidden="false" outlineLevel="0" max="11" min="11" style="2" width="4.89"/>
    <col collapsed="false" customWidth="true" hidden="false" outlineLevel="0" max="13" min="12" style="0" width="4.89"/>
    <col collapsed="false" customWidth="true" hidden="false" outlineLevel="0" max="14" min="14" style="0" width="8.11"/>
    <col collapsed="false" customWidth="true" hidden="false" outlineLevel="0" max="15" min="15" style="0" width="9.89"/>
    <col collapsed="false" customWidth="true" hidden="false" outlineLevel="0" max="16" min="16" style="0" width="3.11"/>
    <col collapsed="false" customWidth="true" hidden="false" outlineLevel="0" max="17" min="17" style="0" width="5.33"/>
    <col collapsed="false" customWidth="true" hidden="false" outlineLevel="0" max="1025" min="18" style="0" width="8.67"/>
  </cols>
  <sheetData>
    <row r="1" customFormat="false" ht="33" hidden="false" customHeight="true" outlineLevel="0" collapsed="false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customFormat="false" ht="36.75" hidden="false" customHeight="true" outlineLevel="0" collapsed="false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5" t="s">
        <v>37</v>
      </c>
    </row>
    <row r="3" customFormat="false" ht="17.25" hidden="false" customHeight="true" outlineLevel="0" collapsed="false">
      <c r="A3" s="138"/>
      <c r="B3" s="138"/>
      <c r="C3" s="138"/>
      <c r="D3" s="138"/>
      <c r="E3" s="138"/>
      <c r="F3" s="7" t="s">
        <v>2</v>
      </c>
      <c r="G3" s="7"/>
      <c r="H3" s="7"/>
      <c r="I3" s="7"/>
      <c r="J3" s="7" t="s">
        <v>3</v>
      </c>
      <c r="K3" s="7"/>
      <c r="L3" s="7"/>
      <c r="M3" s="7"/>
      <c r="N3" s="139"/>
      <c r="O3" s="139"/>
      <c r="P3" s="139"/>
      <c r="Q3" s="140"/>
    </row>
    <row r="4" customFormat="false" ht="16.5" hidden="false" customHeight="true" outlineLevel="0" collapsed="false">
      <c r="A4" s="7" t="s">
        <v>4</v>
      </c>
      <c r="B4" s="10" t="s">
        <v>5</v>
      </c>
      <c r="C4" s="7" t="s">
        <v>6</v>
      </c>
      <c r="D4" s="7" t="s">
        <v>7</v>
      </c>
      <c r="E4" s="7" t="s">
        <v>8</v>
      </c>
      <c r="F4" s="11" t="s">
        <v>9</v>
      </c>
      <c r="G4" s="12" t="s">
        <v>10</v>
      </c>
      <c r="H4" s="12" t="s">
        <v>11</v>
      </c>
      <c r="I4" s="13" t="s">
        <v>2</v>
      </c>
      <c r="J4" s="14" t="s">
        <v>9</v>
      </c>
      <c r="K4" s="12" t="s">
        <v>10</v>
      </c>
      <c r="L4" s="12" t="s">
        <v>11</v>
      </c>
      <c r="M4" s="13" t="s">
        <v>12</v>
      </c>
      <c r="N4" s="10" t="s">
        <v>13</v>
      </c>
      <c r="O4" s="10" t="s">
        <v>14</v>
      </c>
      <c r="P4" s="7" t="s">
        <v>15</v>
      </c>
      <c r="Q4" s="141"/>
    </row>
    <row r="5" customFormat="false" ht="17.25" hidden="true" customHeight="true" outlineLevel="0" collapsed="false">
      <c r="A5" s="55" t="s">
        <v>38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141"/>
    </row>
    <row r="6" customFormat="false" ht="17.25" hidden="true" customHeight="true" outlineLevel="0" collapsed="false">
      <c r="A6" s="57"/>
      <c r="B6" s="57"/>
      <c r="C6" s="46" t="n">
        <v>61</v>
      </c>
      <c r="D6" s="20"/>
      <c r="E6" s="46" t="n">
        <f aca="false">10^(0.794358141*((LOG((C6/174.393)/LOG(10))*(LOG((C6/174.393)/LOG(10))))))</f>
        <v>1.46325496772857</v>
      </c>
      <c r="F6" s="52"/>
      <c r="G6" s="50"/>
      <c r="H6" s="50"/>
      <c r="I6" s="51" t="n">
        <f aca="false">IF(MAX(F6:H6)&lt;0,0,MAX(F6:H6))</f>
        <v>0</v>
      </c>
      <c r="J6" s="52"/>
      <c r="K6" s="50"/>
      <c r="L6" s="50"/>
      <c r="M6" s="51" t="n">
        <f aca="false">IF(MAX(J6:L6)&lt;0,0,MAX(J6:L6))</f>
        <v>0</v>
      </c>
      <c r="N6" s="53" t="n">
        <f aca="false">I6+M6</f>
        <v>0</v>
      </c>
      <c r="O6" s="54" t="n">
        <f aca="false">N6*E6</f>
        <v>0</v>
      </c>
      <c r="P6" s="40" t="n">
        <f aca="false">RANK(N6,N6:N8,0)</f>
        <v>1</v>
      </c>
      <c r="Q6" s="141"/>
    </row>
    <row r="7" customFormat="false" ht="17.25" hidden="true" customHeight="true" outlineLevel="0" collapsed="false">
      <c r="A7" s="142"/>
      <c r="B7" s="46"/>
      <c r="C7" s="46" t="n">
        <v>59.6</v>
      </c>
      <c r="D7" s="46"/>
      <c r="E7" s="46" t="n">
        <f aca="false">10^(0.794358141*((LOG((C7/174.393)/LOG(10))*(LOG((C7/174.393)/LOG(10))))))</f>
        <v>1.48836366947613</v>
      </c>
      <c r="F7" s="52"/>
      <c r="G7" s="50"/>
      <c r="H7" s="50"/>
      <c r="I7" s="51" t="n">
        <f aca="false">IF(MAX(F7:H7)&lt;0,0,MAX(F7:H7))</f>
        <v>0</v>
      </c>
      <c r="J7" s="52"/>
      <c r="K7" s="50"/>
      <c r="L7" s="50"/>
      <c r="M7" s="51" t="n">
        <f aca="false">IF(MAX(J7:L7)&lt;0,0,MAX(J7:L7))</f>
        <v>0</v>
      </c>
      <c r="N7" s="53" t="n">
        <f aca="false">I7+M7</f>
        <v>0</v>
      </c>
      <c r="O7" s="54" t="n">
        <f aca="false">N7*E7</f>
        <v>0</v>
      </c>
      <c r="P7" s="40" t="n">
        <f aca="false">RANK(N7,N6:N8,0)</f>
        <v>1</v>
      </c>
      <c r="Q7" s="141"/>
    </row>
    <row r="8" customFormat="false" ht="17.25" hidden="true" customHeight="true" outlineLevel="0" collapsed="false">
      <c r="A8" s="142"/>
      <c r="B8" s="46"/>
      <c r="C8" s="46" t="n">
        <v>59.6</v>
      </c>
      <c r="D8" s="46"/>
      <c r="E8" s="46" t="n">
        <f aca="false">10^(0.794358141*((LOG((C8/174.393)/LOG(10))*(LOG((C8/174.393)/LOG(10))))))</f>
        <v>1.48836366947613</v>
      </c>
      <c r="F8" s="49"/>
      <c r="G8" s="50"/>
      <c r="H8" s="50"/>
      <c r="I8" s="51" t="n">
        <f aca="false">IF(MAX(F8:H8)&lt;0,0,MAX(F8:H8))</f>
        <v>0</v>
      </c>
      <c r="J8" s="52"/>
      <c r="K8" s="50"/>
      <c r="L8" s="50"/>
      <c r="M8" s="51" t="n">
        <f aca="false">IF(MAX(J8:L8)&lt;0,0,MAX(J8:L8))</f>
        <v>0</v>
      </c>
      <c r="N8" s="53" t="n">
        <f aca="false">I8+M8</f>
        <v>0</v>
      </c>
      <c r="O8" s="54" t="n">
        <f aca="false">N8*E8</f>
        <v>0</v>
      </c>
      <c r="P8" s="40" t="n">
        <f aca="false">RANK(N8,N6:N8,0)</f>
        <v>1</v>
      </c>
      <c r="Q8" s="141"/>
    </row>
    <row r="9" customFormat="false" ht="17.25" hidden="true" customHeight="true" outlineLevel="0" collapsed="false">
      <c r="A9" s="55" t="s">
        <v>39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141"/>
    </row>
    <row r="10" customFormat="false" ht="17.25" hidden="true" customHeight="true" outlineLevel="0" collapsed="false">
      <c r="A10" s="57"/>
      <c r="B10" s="57"/>
      <c r="C10" s="46" t="n">
        <v>61</v>
      </c>
      <c r="D10" s="20"/>
      <c r="E10" s="46" t="n">
        <f aca="false">10^(0.794358141*((LOG((C10/174.393)/LOG(10))*(LOG((C10/174.393)/LOG(10))))))</f>
        <v>1.46325496772857</v>
      </c>
      <c r="F10" s="116"/>
      <c r="G10" s="114"/>
      <c r="H10" s="143"/>
      <c r="I10" s="51" t="n">
        <f aca="false">IF(MAX(F10:H10)&lt;0,0,MAX(F10:H10))</f>
        <v>0</v>
      </c>
      <c r="J10" s="116"/>
      <c r="K10" s="114"/>
      <c r="L10" s="143"/>
      <c r="M10" s="51" t="n">
        <f aca="false">IF(MAX(J10:L10)&lt;0,0,MAX(J10:L10))</f>
        <v>0</v>
      </c>
      <c r="N10" s="53" t="n">
        <f aca="false">I10+M10</f>
        <v>0</v>
      </c>
      <c r="O10" s="54" t="n">
        <f aca="false">N10*E10</f>
        <v>0</v>
      </c>
      <c r="P10" s="40" t="n">
        <f aca="false">RANK(N10,N10:N12,0)</f>
        <v>1</v>
      </c>
      <c r="Q10" s="144"/>
    </row>
    <row r="11" customFormat="false" ht="17.25" hidden="true" customHeight="true" outlineLevel="0" collapsed="false">
      <c r="A11" s="142"/>
      <c r="B11" s="46"/>
      <c r="C11" s="46" t="n">
        <v>59.6</v>
      </c>
      <c r="D11" s="46"/>
      <c r="E11" s="46" t="n">
        <f aca="false">10^(0.794358141*((LOG((C11/174.393)/LOG(10))*(LOG((C11/174.393)/LOG(10))))))</f>
        <v>1.48836366947613</v>
      </c>
      <c r="F11" s="116"/>
      <c r="G11" s="114"/>
      <c r="H11" s="114"/>
      <c r="I11" s="51" t="n">
        <f aca="false">IF(MAX(F11:H11)&lt;0,0,MAX(F11:H11))</f>
        <v>0</v>
      </c>
      <c r="J11" s="116"/>
      <c r="K11" s="114"/>
      <c r="L11" s="114"/>
      <c r="M11" s="51" t="n">
        <f aca="false">IF(MAX(J11:L11)&lt;0,0,MAX(J11:L11))</f>
        <v>0</v>
      </c>
      <c r="N11" s="53" t="n">
        <f aca="false">I11+M11</f>
        <v>0</v>
      </c>
      <c r="O11" s="54" t="n">
        <f aca="false">N11*E11</f>
        <v>0</v>
      </c>
      <c r="P11" s="40" t="n">
        <f aca="false">RANK(N11,N10:N12,0)</f>
        <v>1</v>
      </c>
      <c r="Q11" s="144"/>
    </row>
    <row r="12" customFormat="false" ht="17.25" hidden="true" customHeight="true" outlineLevel="0" collapsed="false">
      <c r="A12" s="142"/>
      <c r="B12" s="46"/>
      <c r="C12" s="46" t="n">
        <v>59.6</v>
      </c>
      <c r="D12" s="46"/>
      <c r="E12" s="46" t="n">
        <f aca="false">10^(0.794358141*((LOG((C12/174.393)/LOG(10))*(LOG((C12/174.393)/LOG(10))))))</f>
        <v>1.48836366947613</v>
      </c>
      <c r="F12" s="49"/>
      <c r="G12" s="50"/>
      <c r="H12" s="50"/>
      <c r="I12" s="51" t="n">
        <f aca="false">IF(MAX(F12:H12)&lt;0,0,MAX(F12:H12))</f>
        <v>0</v>
      </c>
      <c r="J12" s="116"/>
      <c r="K12" s="114"/>
      <c r="L12" s="114"/>
      <c r="M12" s="51" t="n">
        <f aca="false">IF(MAX(J12:L12)&lt;0,0,MAX(J12:L12))</f>
        <v>0</v>
      </c>
      <c r="N12" s="53" t="n">
        <f aca="false">I12+M12</f>
        <v>0</v>
      </c>
      <c r="O12" s="54" t="n">
        <f aca="false">N12*E12</f>
        <v>0</v>
      </c>
      <c r="P12" s="40" t="n">
        <f aca="false">RANK(N12,N10:N12,0)</f>
        <v>1</v>
      </c>
      <c r="Q12" s="144"/>
    </row>
    <row r="13" customFormat="false" ht="17.25" hidden="false" customHeight="true" outlineLevel="0" collapsed="false">
      <c r="A13" s="16" t="s">
        <v>40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44"/>
    </row>
    <row r="14" customFormat="false" ht="16.5" hidden="false" customHeight="true" outlineLevel="0" collapsed="false">
      <c r="A14" s="145" t="s">
        <v>41</v>
      </c>
      <c r="B14" s="146" t="s">
        <v>23</v>
      </c>
      <c r="C14" s="147" t="n">
        <v>38.4</v>
      </c>
      <c r="D14" s="148" t="n">
        <v>2002</v>
      </c>
      <c r="E14" s="149" t="n">
        <f aca="false">10^(0.794358141*((LOG((C14/174.393)/LOG(10))*(LOG((C14/174.393)/LOG(10))))))</f>
        <v>2.20338513253889</v>
      </c>
      <c r="F14" s="150" t="n">
        <v>22</v>
      </c>
      <c r="G14" s="151" t="n">
        <v>24</v>
      </c>
      <c r="H14" s="151" t="n">
        <v>26</v>
      </c>
      <c r="I14" s="13" t="n">
        <f aca="false">IF(MAX(F14:H14)&lt;0,0,MAX(F14:H14))</f>
        <v>26</v>
      </c>
      <c r="J14" s="152" t="n">
        <v>32</v>
      </c>
      <c r="K14" s="151" t="n">
        <v>35</v>
      </c>
      <c r="L14" s="151" t="n">
        <v>36</v>
      </c>
      <c r="M14" s="13" t="n">
        <f aca="false">IF(MAX(J14:L14)&lt;0,0,MAX(J14:L14))</f>
        <v>36</v>
      </c>
      <c r="N14" s="10" t="n">
        <f aca="false">I14+M14</f>
        <v>62</v>
      </c>
      <c r="O14" s="153" t="n">
        <f aca="false">N14*E14</f>
        <v>136.609878217411</v>
      </c>
      <c r="P14" s="154" t="n">
        <f aca="false">RANK(N14,N14:N16,0)</f>
        <v>1</v>
      </c>
      <c r="Q14" s="144" t="n">
        <v>1</v>
      </c>
    </row>
    <row r="15" customFormat="false" ht="16.5" hidden="true" customHeight="true" outlineLevel="0" collapsed="false">
      <c r="A15" s="155"/>
      <c r="B15" s="70"/>
      <c r="C15" s="70" t="n">
        <v>66.8</v>
      </c>
      <c r="D15" s="70"/>
      <c r="E15" s="70" t="n">
        <f aca="false">10^(0.794358141*((LOG((C15/174.393)/LOG(10))*(LOG((C15/174.393)/LOG(10))))))</f>
        <v>1.37393529764397</v>
      </c>
      <c r="F15" s="156"/>
      <c r="G15" s="157"/>
      <c r="H15" s="157"/>
      <c r="I15" s="24" t="n">
        <f aca="false">IF(MAX(F15:H15)&lt;0,0,MAX(F15:H15))</f>
        <v>0</v>
      </c>
      <c r="J15" s="158"/>
      <c r="K15" s="157"/>
      <c r="L15" s="157"/>
      <c r="M15" s="24" t="n">
        <f aca="false">IF(MAX(J15:L15)&lt;0,0,MAX(J15:L15))</f>
        <v>0</v>
      </c>
      <c r="N15" s="25" t="n">
        <f aca="false">I15+M15</f>
        <v>0</v>
      </c>
      <c r="O15" s="26" t="n">
        <f aca="false">N15*E15</f>
        <v>0</v>
      </c>
      <c r="P15" s="40" t="n">
        <f aca="false">RANK(N15,N14:N16,0)</f>
        <v>2</v>
      </c>
      <c r="Q15" s="144"/>
    </row>
    <row r="16" customFormat="false" ht="15.6" hidden="true" customHeight="true" outlineLevel="0" collapsed="false">
      <c r="A16" s="159"/>
      <c r="B16" s="57"/>
      <c r="C16" s="57" t="n">
        <v>66.8</v>
      </c>
      <c r="D16" s="57"/>
      <c r="E16" s="57" t="n">
        <f aca="false">10^(0.794358141*((LOG((C16/174.393)/LOG(10))*(LOG((C16/174.393)/LOG(10))))))</f>
        <v>1.37393529764397</v>
      </c>
      <c r="F16" s="62"/>
      <c r="G16" s="63"/>
      <c r="H16" s="63"/>
      <c r="I16" s="64" t="n">
        <f aca="false">IF(MAX(F16:H16)&lt;0,0,MAX(F16:H16))</f>
        <v>0</v>
      </c>
      <c r="J16" s="65"/>
      <c r="K16" s="63"/>
      <c r="L16" s="63"/>
      <c r="M16" s="64" t="n">
        <f aca="false">IF(MAX(J16:L16)&lt;0,0,MAX(J16:L16))</f>
        <v>0</v>
      </c>
      <c r="N16" s="66" t="n">
        <f aca="false">I16+M16</f>
        <v>0</v>
      </c>
      <c r="O16" s="67" t="n">
        <f aca="false">N16*E16</f>
        <v>0</v>
      </c>
      <c r="P16" s="160" t="n">
        <f aca="false">RANK(N16,N14:N16,0)</f>
        <v>2</v>
      </c>
      <c r="Q16" s="144"/>
    </row>
    <row r="17" customFormat="false" ht="17.25" hidden="false" customHeight="true" outlineLevel="0" collapsed="false">
      <c r="A17" s="16" t="s">
        <v>42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44"/>
    </row>
    <row r="18" customFormat="false" ht="15.75" hidden="false" customHeight="true" outlineLevel="0" collapsed="false">
      <c r="A18" s="161" t="s">
        <v>43</v>
      </c>
      <c r="B18" s="146" t="s">
        <v>23</v>
      </c>
      <c r="C18" s="147" t="n">
        <v>40.3</v>
      </c>
      <c r="D18" s="146" t="n">
        <v>2001</v>
      </c>
      <c r="E18" s="149" t="n">
        <f aca="false">10^(0.794358141*((LOG((C18/174.393)/LOG(10))*(LOG((C18/174.393)/LOG(10))))))</f>
        <v>2.09672304206225</v>
      </c>
      <c r="F18" s="150" t="n">
        <v>36</v>
      </c>
      <c r="G18" s="151" t="n">
        <v>39</v>
      </c>
      <c r="H18" s="151" t="n">
        <v>-41</v>
      </c>
      <c r="I18" s="13" t="n">
        <f aca="false">IF(MAX(F18:H18)&lt;0,0,MAX(F18:H18))</f>
        <v>39</v>
      </c>
      <c r="J18" s="152" t="n">
        <v>46</v>
      </c>
      <c r="K18" s="151" t="n">
        <v>49</v>
      </c>
      <c r="L18" s="151" t="n">
        <v>-51</v>
      </c>
      <c r="M18" s="13" t="n">
        <f aca="false">IF(MAX(J18:L18)&lt;0,0,MAX(J18:L18))</f>
        <v>49</v>
      </c>
      <c r="N18" s="10" t="n">
        <f aca="false">I18+M18</f>
        <v>88</v>
      </c>
      <c r="O18" s="153" t="n">
        <f aca="false">N18*E18</f>
        <v>184.511627701478</v>
      </c>
      <c r="P18" s="154" t="n">
        <f aca="false">RANK(N18,N18:N21,0)</f>
        <v>1</v>
      </c>
      <c r="Q18" s="144" t="n">
        <v>1</v>
      </c>
    </row>
    <row r="19" customFormat="false" ht="16.5" hidden="true" customHeight="true" outlineLevel="0" collapsed="false">
      <c r="A19" s="70"/>
      <c r="B19" s="70"/>
      <c r="C19" s="70" t="n">
        <v>73.2</v>
      </c>
      <c r="D19" s="70" t="n">
        <v>2000</v>
      </c>
      <c r="E19" s="70" t="n">
        <f aca="false">10^(0.794358141*((LOG((C19/174.393)/LOG(10))*(LOG((C19/174.393)/LOG(10))))))</f>
        <v>1.29691672257923</v>
      </c>
      <c r="F19" s="162"/>
      <c r="G19" s="157"/>
      <c r="H19" s="163"/>
      <c r="I19" s="24" t="n">
        <f aca="false">IF(MAX(F19:H19)&lt;0,0,MAX(F19:H19))</f>
        <v>0</v>
      </c>
      <c r="J19" s="163"/>
      <c r="K19" s="163"/>
      <c r="L19" s="157"/>
      <c r="M19" s="24" t="n">
        <f aca="false">IF(MAX(J19:L19)&lt;0,0,MAX(J19:L19))</f>
        <v>0</v>
      </c>
      <c r="N19" s="25" t="n">
        <f aca="false">I19+M19</f>
        <v>0</v>
      </c>
      <c r="O19" s="26" t="n">
        <f aca="false">N19*E19</f>
        <v>0</v>
      </c>
      <c r="P19" s="40" t="n">
        <f aca="false">RANK(N19,N18:N21,0)</f>
        <v>2</v>
      </c>
      <c r="Q19" s="144"/>
    </row>
    <row r="20" customFormat="false" ht="16.5" hidden="true" customHeight="true" outlineLevel="0" collapsed="false">
      <c r="A20" s="46"/>
      <c r="B20" s="46"/>
      <c r="C20" s="46" t="n">
        <v>75.9</v>
      </c>
      <c r="D20" s="46" t="n">
        <v>2002</v>
      </c>
      <c r="E20" s="46" t="n">
        <f aca="false">10^(0.794358141*((LOG((C20/174.393)/LOG(10))*(LOG((C20/174.393)/LOG(10))))))</f>
        <v>1.26965688314969</v>
      </c>
      <c r="F20" s="117"/>
      <c r="G20" s="114"/>
      <c r="H20" s="143"/>
      <c r="I20" s="51" t="n">
        <f aca="false">IF(MAX(F20:H20)&lt;0,0,MAX(F20:H20))</f>
        <v>0</v>
      </c>
      <c r="J20" s="114"/>
      <c r="K20" s="143"/>
      <c r="L20" s="143"/>
      <c r="M20" s="51" t="n">
        <f aca="false">IF(MAX(J20:L20)&lt;0,0,MAX(J20:L20))</f>
        <v>0</v>
      </c>
      <c r="N20" s="53" t="n">
        <f aca="false">I20+M20</f>
        <v>0</v>
      </c>
      <c r="O20" s="54" t="n">
        <f aca="false">N20*E20</f>
        <v>0</v>
      </c>
      <c r="P20" s="40" t="n">
        <f aca="false">RANK(N20,N18:N21,0)</f>
        <v>2</v>
      </c>
      <c r="Q20" s="144"/>
    </row>
    <row r="21" customFormat="false" ht="16.5" hidden="true" customHeight="true" outlineLevel="0" collapsed="false">
      <c r="A21" s="57"/>
      <c r="B21" s="57"/>
      <c r="C21" s="57" t="n">
        <v>72.2</v>
      </c>
      <c r="D21" s="57"/>
      <c r="E21" s="57" t="n">
        <f aca="false">10^(0.794358141*((LOG((C21/174.393)/LOG(10))*(LOG((C21/174.393)/LOG(10))))))</f>
        <v>1.30773167480127</v>
      </c>
      <c r="F21" s="164"/>
      <c r="G21" s="165"/>
      <c r="H21" s="165"/>
      <c r="I21" s="64" t="n">
        <f aca="false">IF(MAX(F21:H21)&lt;0,0,MAX(F21:H21))</f>
        <v>0</v>
      </c>
      <c r="J21" s="166"/>
      <c r="K21" s="166"/>
      <c r="L21" s="166"/>
      <c r="M21" s="64" t="n">
        <f aca="false">IF(MAX(J21:L21)&lt;0,0,MAX(J21:L21))</f>
        <v>0</v>
      </c>
      <c r="N21" s="66" t="n">
        <f aca="false">I21+M21</f>
        <v>0</v>
      </c>
      <c r="O21" s="67" t="n">
        <f aca="false">N21*E21</f>
        <v>0</v>
      </c>
      <c r="P21" s="160" t="n">
        <f aca="false">RANK(N21,N18:N21,0)</f>
        <v>2</v>
      </c>
      <c r="Q21" s="144"/>
    </row>
    <row r="22" customFormat="false" ht="17.25" hidden="false" customHeight="true" outlineLevel="0" collapsed="false">
      <c r="A22" s="16" t="s">
        <v>44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44"/>
    </row>
    <row r="23" s="103" customFormat="true" ht="15.75" hidden="false" customHeight="true" outlineLevel="0" collapsed="false">
      <c r="A23" s="167" t="s">
        <v>45</v>
      </c>
      <c r="B23" s="168" t="s">
        <v>46</v>
      </c>
      <c r="C23" s="169" t="n">
        <v>47.7</v>
      </c>
      <c r="D23" s="168" t="n">
        <v>2001</v>
      </c>
      <c r="E23" s="170" t="n">
        <f aca="false">10^(0.794358141*((LOG((C23/174.393)/LOG(10))*(LOG((C23/174.393)/LOG(10))))))</f>
        <v>1.78565045648786</v>
      </c>
      <c r="F23" s="98" t="n">
        <v>23</v>
      </c>
      <c r="G23" s="99" t="n">
        <v>26</v>
      </c>
      <c r="H23" s="109" t="n">
        <v>27</v>
      </c>
      <c r="I23" s="171" t="n">
        <f aca="false">IF(MAX(F23:H23)&lt;0,0,MAX(F23:H23))</f>
        <v>27</v>
      </c>
      <c r="J23" s="98" t="n">
        <v>32</v>
      </c>
      <c r="K23" s="99" t="n">
        <v>35</v>
      </c>
      <c r="L23" s="99" t="n">
        <v>36</v>
      </c>
      <c r="M23" s="101" t="n">
        <f aca="false">IF(MAX(J23:L23)&lt;0,0,MAX(J23:L23))</f>
        <v>36</v>
      </c>
      <c r="N23" s="25" t="n">
        <f aca="false">I23+M23</f>
        <v>63</v>
      </c>
      <c r="O23" s="83" t="n">
        <f aca="false">N23*E23</f>
        <v>112.495978758735</v>
      </c>
      <c r="P23" s="40" t="n">
        <f aca="false">RANK(N23,N23:N26,0)</f>
        <v>2</v>
      </c>
      <c r="Q23" s="172" t="n">
        <v>1</v>
      </c>
    </row>
    <row r="24" s="103" customFormat="true" ht="16.5" hidden="false" customHeight="true" outlineLevel="0" collapsed="false">
      <c r="A24" s="118" t="s">
        <v>47</v>
      </c>
      <c r="B24" s="119" t="s">
        <v>48</v>
      </c>
      <c r="C24" s="173" t="n">
        <v>45.3</v>
      </c>
      <c r="D24" s="119" t="n">
        <v>2000</v>
      </c>
      <c r="E24" s="174" t="n">
        <f aca="false">10^(0.794358141*((LOG((C24/174.393)/LOG(10))*(LOG((C24/174.393)/LOG(10))))))</f>
        <v>1.87175839973796</v>
      </c>
      <c r="F24" s="75" t="n">
        <v>36</v>
      </c>
      <c r="G24" s="76" t="n">
        <v>39</v>
      </c>
      <c r="H24" s="76" t="n">
        <v>-40</v>
      </c>
      <c r="I24" s="175" t="n">
        <f aca="false">IF(MAX(F24:H24)&lt;0,0,MAX(F24:H24))</f>
        <v>39</v>
      </c>
      <c r="J24" s="75" t="n">
        <v>46</v>
      </c>
      <c r="K24" s="76" t="n">
        <v>49</v>
      </c>
      <c r="L24" s="76" t="n">
        <v>50</v>
      </c>
      <c r="M24" s="78" t="n">
        <f aca="false">IF(MAX(J24:L24)&lt;0,0,MAX(J24:L24))</f>
        <v>50</v>
      </c>
      <c r="N24" s="79" t="n">
        <f aca="false">I24+M24</f>
        <v>89</v>
      </c>
      <c r="O24" s="80" t="n">
        <f aca="false">N24*E24</f>
        <v>166.586497576679</v>
      </c>
      <c r="P24" s="81" t="n">
        <f aca="false">RANK(N24,N23:N26,0)</f>
        <v>1</v>
      </c>
      <c r="Q24" s="172" t="s">
        <v>27</v>
      </c>
    </row>
    <row r="25" s="103" customFormat="true" ht="16.5" hidden="true" customHeight="true" outlineLevel="0" collapsed="false">
      <c r="A25" s="176"/>
      <c r="B25" s="177"/>
      <c r="C25" s="178" t="n">
        <v>77.1</v>
      </c>
      <c r="D25" s="168"/>
      <c r="E25" s="70" t="n">
        <f aca="false">10^(0.794358141*((LOG((C25/174.393)/LOG(10))*(LOG((C25/174.393)/LOG(10))))))</f>
        <v>1.25838322773061</v>
      </c>
      <c r="F25" s="179"/>
      <c r="G25" s="180"/>
      <c r="H25" s="180"/>
      <c r="I25" s="24" t="n">
        <f aca="false">IF(MAX(F25:H25)&lt;0,0,MAX(F25:H25))</f>
        <v>0</v>
      </c>
      <c r="J25" s="180"/>
      <c r="K25" s="179"/>
      <c r="L25" s="180"/>
      <c r="M25" s="24" t="n">
        <f aca="false">IF(MAX(J25:L25)&lt;0,0,MAX(J25:L25))</f>
        <v>0</v>
      </c>
      <c r="N25" s="25" t="n">
        <f aca="false">I25+M25</f>
        <v>0</v>
      </c>
      <c r="O25" s="26" t="n">
        <f aca="false">N25*E25</f>
        <v>0</v>
      </c>
      <c r="P25" s="40" t="n">
        <f aca="false">RANK(N25,N23:N26,0)</f>
        <v>3</v>
      </c>
      <c r="Q25" s="172"/>
    </row>
    <row r="26" customFormat="false" ht="16.5" hidden="true" customHeight="true" outlineLevel="0" collapsed="false">
      <c r="A26" s="159"/>
      <c r="B26" s="57"/>
      <c r="C26" s="181" t="n">
        <v>77.1</v>
      </c>
      <c r="D26" s="182"/>
      <c r="E26" s="57" t="n">
        <f aca="false">10^(0.794358141*((LOG((C26/174.393)/LOG(10))*(LOG((C26/174.393)/LOG(10))))))</f>
        <v>1.25838322773061</v>
      </c>
      <c r="F26" s="183"/>
      <c r="G26" s="184"/>
      <c r="H26" s="184"/>
      <c r="I26" s="64" t="n">
        <f aca="false">IF(MAX(F26:H26)&lt;0,0,MAX(F26:H26))</f>
        <v>0</v>
      </c>
      <c r="J26" s="184"/>
      <c r="K26" s="183"/>
      <c r="L26" s="184"/>
      <c r="M26" s="64" t="n">
        <f aca="false">IF(MAX(J26:L26)&lt;0,0,MAX(J26:L26))</f>
        <v>0</v>
      </c>
      <c r="N26" s="66" t="n">
        <f aca="false">I26+M26</f>
        <v>0</v>
      </c>
      <c r="O26" s="67" t="n">
        <f aca="false">N26*E26</f>
        <v>0</v>
      </c>
      <c r="P26" s="160" t="n">
        <f aca="false">RANK(N26,N23:N26,0)</f>
        <v>3</v>
      </c>
      <c r="Q26" s="144"/>
    </row>
    <row r="27" customFormat="false" ht="17.25" hidden="false" customHeight="true" outlineLevel="0" collapsed="false">
      <c r="A27" s="16" t="s">
        <v>20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44"/>
    </row>
    <row r="28" customFormat="false" ht="15.75" hidden="true" customHeight="true" outlineLevel="0" collapsed="false">
      <c r="A28" s="70"/>
      <c r="B28" s="70"/>
      <c r="C28" s="70" t="n">
        <v>56</v>
      </c>
      <c r="D28" s="70" t="n">
        <v>2000</v>
      </c>
      <c r="E28" s="70" t="n">
        <f aca="false">10^(0.794358141*((LOG((C28/174.393)/LOG(10))*(LOG((C28/174.393)/LOG(10))))))</f>
        <v>1.56075647396476</v>
      </c>
      <c r="F28" s="163"/>
      <c r="G28" s="157"/>
      <c r="H28" s="163"/>
      <c r="I28" s="24" t="n">
        <f aca="false">IF(MAX(F28:H28)&lt;0,0,MAX(F28:H28))</f>
        <v>0</v>
      </c>
      <c r="J28" s="157"/>
      <c r="K28" s="157"/>
      <c r="L28" s="157"/>
      <c r="M28" s="24" t="n">
        <f aca="false">IF(MAX(J28:L28)&lt;0,0,MAX(J28:L28))</f>
        <v>0</v>
      </c>
      <c r="N28" s="25" t="n">
        <f aca="false">I28+M28</f>
        <v>0</v>
      </c>
      <c r="O28" s="26" t="n">
        <f aca="false">N28*E28</f>
        <v>0</v>
      </c>
      <c r="P28" s="40" t="n">
        <f aca="false">RANK(N28,N28:N30,0)</f>
        <v>2</v>
      </c>
      <c r="Q28" s="144"/>
    </row>
    <row r="29" customFormat="false" ht="15.75" hidden="true" customHeight="true" outlineLevel="0" collapsed="false">
      <c r="A29" s="46"/>
      <c r="B29" s="46"/>
      <c r="C29" s="46" t="n">
        <v>56</v>
      </c>
      <c r="D29" s="46" t="n">
        <v>2002</v>
      </c>
      <c r="E29" s="46" t="n">
        <f aca="false">10^(0.794358141*((LOG((C29/174.393)/LOG(10))*(LOG((C29/174.393)/LOG(10))))))</f>
        <v>1.56075647396476</v>
      </c>
      <c r="F29" s="114"/>
      <c r="G29" s="114"/>
      <c r="H29" s="143"/>
      <c r="I29" s="51" t="n">
        <f aca="false">IF(MAX(F29:H29)&lt;0,0,MAX(F29:H29))</f>
        <v>0</v>
      </c>
      <c r="J29" s="114"/>
      <c r="K29" s="114"/>
      <c r="L29" s="114"/>
      <c r="M29" s="51" t="n">
        <f aca="false">IF(MAX(J29:L29)&lt;0,0,MAX(J29:L29))</f>
        <v>0</v>
      </c>
      <c r="N29" s="53" t="n">
        <f aca="false">I29+M29</f>
        <v>0</v>
      </c>
      <c r="O29" s="54" t="n">
        <f aca="false">N29*E29</f>
        <v>0</v>
      </c>
      <c r="P29" s="40" t="n">
        <f aca="false">RANK(N29,N28:N30,0)</f>
        <v>2</v>
      </c>
      <c r="Q29" s="144"/>
    </row>
    <row r="30" customFormat="false" ht="16.5" hidden="false" customHeight="true" outlineLevel="0" collapsed="false">
      <c r="A30" s="185" t="s">
        <v>49</v>
      </c>
      <c r="B30" s="182" t="s">
        <v>48</v>
      </c>
      <c r="C30" s="186" t="n">
        <v>52.1</v>
      </c>
      <c r="D30" s="182" t="n">
        <v>2003</v>
      </c>
      <c r="E30" s="187" t="n">
        <f aca="false">10^(0.794358141*((LOG((C30/174.393)/LOG(10))*(LOG((C30/174.393)/LOG(10))))))</f>
        <v>1.65457927534388</v>
      </c>
      <c r="F30" s="188" t="n">
        <v>17</v>
      </c>
      <c r="G30" s="189" t="n">
        <v>19</v>
      </c>
      <c r="H30" s="189" t="n">
        <v>-20</v>
      </c>
      <c r="I30" s="190" t="n">
        <f aca="false">IF(MAX(F30:H30)&lt;0,0,MAX(F30:H30))</f>
        <v>19</v>
      </c>
      <c r="J30" s="188" t="n">
        <v>24</v>
      </c>
      <c r="K30" s="189" t="n">
        <v>-26</v>
      </c>
      <c r="L30" s="189" t="n">
        <v>26</v>
      </c>
      <c r="M30" s="64" t="n">
        <f aca="false">IF(MAX(J30:L30)&lt;0,0,MAX(J30:L30))</f>
        <v>26</v>
      </c>
      <c r="N30" s="66" t="n">
        <f aca="false">I30+M30</f>
        <v>45</v>
      </c>
      <c r="O30" s="191" t="n">
        <f aca="false">N30*E30</f>
        <v>74.4560673904747</v>
      </c>
      <c r="P30" s="160" t="n">
        <f aca="false">RANK(N30,N30:N30,0)</f>
        <v>1</v>
      </c>
      <c r="Q30" s="144" t="n">
        <v>1</v>
      </c>
    </row>
    <row r="31" customFormat="false" ht="17.25" hidden="false" customHeight="true" outlineLevel="0" collapsed="false">
      <c r="A31" s="16" t="s">
        <v>50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92"/>
    </row>
    <row r="32" customFormat="false" ht="15.75" hidden="false" customHeight="true" outlineLevel="0" collapsed="false">
      <c r="A32" s="82" t="s">
        <v>51</v>
      </c>
      <c r="B32" s="70" t="s">
        <v>48</v>
      </c>
      <c r="C32" s="19" t="n">
        <v>60.6</v>
      </c>
      <c r="D32" s="70" t="n">
        <v>1999</v>
      </c>
      <c r="E32" s="170" t="n">
        <f aca="false">10^(0.794358141*((LOG((C32/174.393)/LOG(10))*(LOG((C32/174.393)/LOG(10))))))</f>
        <v>1.47027074539925</v>
      </c>
      <c r="F32" s="193" t="n">
        <v>53</v>
      </c>
      <c r="G32" s="194" t="n">
        <v>55</v>
      </c>
      <c r="H32" s="194" t="n">
        <v>57</v>
      </c>
      <c r="I32" s="101" t="n">
        <f aca="false">IF(MAX(F32:H32)&lt;0,0,MAX(F32:H32))</f>
        <v>57</v>
      </c>
      <c r="J32" s="86" t="n">
        <v>67</v>
      </c>
      <c r="K32" s="23" t="n">
        <v>71</v>
      </c>
      <c r="L32" s="23" t="n">
        <v>73</v>
      </c>
      <c r="M32" s="101" t="n">
        <f aca="false">IF(MAX(J32:L32)&lt;0,0,MAX(J32:L32))</f>
        <v>73</v>
      </c>
      <c r="N32" s="25" t="n">
        <f aca="false">I32+M32</f>
        <v>130</v>
      </c>
      <c r="O32" s="83" t="n">
        <f aca="false">N32*E32</f>
        <v>191.135196901903</v>
      </c>
      <c r="P32" s="40" t="n">
        <f aca="false">RANK(N32,N32:N36,0)</f>
        <v>1</v>
      </c>
      <c r="Q32" s="144" t="s">
        <v>27</v>
      </c>
    </row>
    <row r="33" customFormat="false" ht="15.75" hidden="false" customHeight="true" outlineLevel="0" collapsed="false">
      <c r="A33" s="113" t="s">
        <v>52</v>
      </c>
      <c r="B33" s="46" t="s">
        <v>46</v>
      </c>
      <c r="C33" s="47" t="n">
        <v>60</v>
      </c>
      <c r="D33" s="46" t="n">
        <v>2000</v>
      </c>
      <c r="E33" s="195" t="n">
        <f aca="false">10^(0.794358141*((LOG((C33/174.393)/LOG(10))*(LOG((C33/174.393)/LOG(10))))))</f>
        <v>1.48102971761143</v>
      </c>
      <c r="F33" s="52" t="n">
        <v>48</v>
      </c>
      <c r="G33" s="50" t="n">
        <v>-51</v>
      </c>
      <c r="H33" s="50" t="n">
        <v>51</v>
      </c>
      <c r="I33" s="51" t="n">
        <f aca="false">IF(MAX(F33:H33)&lt;0,0,MAX(F33:H33))</f>
        <v>51</v>
      </c>
      <c r="J33" s="49" t="n">
        <v>58</v>
      </c>
      <c r="K33" s="50" t="n">
        <v>61</v>
      </c>
      <c r="L33" s="50" t="n">
        <v>-62</v>
      </c>
      <c r="M33" s="51" t="n">
        <f aca="false">IF(MAX(J33:L33)&lt;0,0,MAX(J33:L33))</f>
        <v>61</v>
      </c>
      <c r="N33" s="53" t="n">
        <f aca="false">I33+M33</f>
        <v>112</v>
      </c>
      <c r="O33" s="111" t="n">
        <f aca="false">N33*E33</f>
        <v>165.87532837248</v>
      </c>
      <c r="P33" s="40" t="n">
        <f aca="false">RANK(N33,N32:N36,0)</f>
        <v>2</v>
      </c>
      <c r="Q33" s="144" t="s">
        <v>27</v>
      </c>
    </row>
    <row r="34" customFormat="false" ht="16.5" hidden="false" customHeight="true" outlineLevel="0" collapsed="false">
      <c r="A34" s="118" t="s">
        <v>53</v>
      </c>
      <c r="B34" s="119" t="s">
        <v>48</v>
      </c>
      <c r="C34" s="173" t="n">
        <v>56.1</v>
      </c>
      <c r="D34" s="119" t="n">
        <v>2002</v>
      </c>
      <c r="E34" s="174" t="n">
        <f aca="false">10^(0.794358141*((LOG((C34/174.393)/LOG(10))*(LOG((C34/174.393)/LOG(10))))))</f>
        <v>1.55857721590541</v>
      </c>
      <c r="F34" s="196" t="n">
        <v>19</v>
      </c>
      <c r="G34" s="123" t="n">
        <v>20</v>
      </c>
      <c r="H34" s="123" t="n">
        <v>21</v>
      </c>
      <c r="I34" s="78" t="n">
        <f aca="false">IF(MAX(F34:H34)&lt;0,0,MAX(F34:H34))</f>
        <v>21</v>
      </c>
      <c r="J34" s="197" t="n">
        <v>29</v>
      </c>
      <c r="K34" s="123" t="n">
        <v>-32</v>
      </c>
      <c r="L34" s="123" t="n">
        <v>-32</v>
      </c>
      <c r="M34" s="78" t="n">
        <f aca="false">IF(MAX(J34:L34)&lt;0,0,MAX(J34:L34))</f>
        <v>29</v>
      </c>
      <c r="N34" s="79" t="n">
        <f aca="false">I34+M34</f>
        <v>50</v>
      </c>
      <c r="O34" s="80" t="n">
        <f aca="false">N34*E34</f>
        <v>77.9288607952704</v>
      </c>
      <c r="P34" s="81" t="n">
        <f aca="false">RANK(N34,N32:N36,0)</f>
        <v>3</v>
      </c>
      <c r="Q34" s="198" t="n">
        <v>1</v>
      </c>
    </row>
    <row r="35" customFormat="false" ht="15.75" hidden="true" customHeight="true" outlineLevel="0" collapsed="false">
      <c r="A35" s="70"/>
      <c r="B35" s="70"/>
      <c r="C35" s="70" t="n">
        <v>30</v>
      </c>
      <c r="D35" s="70"/>
      <c r="E35" s="70" t="n">
        <f aca="false">10^(0.794358141*((LOG((C35/174.393)/LOG(10))*(LOG((C35/174.393)/LOG(10))))))</f>
        <v>2.91178143978776</v>
      </c>
      <c r="F35" s="157"/>
      <c r="G35" s="23"/>
      <c r="H35" s="163"/>
      <c r="I35" s="24" t="n">
        <f aca="false">IF(MAX(F35:H35)&lt;0,0,MAX(F35:H35))</f>
        <v>0</v>
      </c>
      <c r="J35" s="157"/>
      <c r="K35" s="157"/>
      <c r="L35" s="157"/>
      <c r="M35" s="24" t="n">
        <f aca="false">IF(MAX(J35:L35)&lt;0,0,MAX(J35:L35))</f>
        <v>0</v>
      </c>
      <c r="N35" s="199" t="n">
        <f aca="false">I35+M35</f>
        <v>0</v>
      </c>
      <c r="O35" s="26" t="n">
        <f aca="false">N35*E35</f>
        <v>0</v>
      </c>
      <c r="P35" s="40" t="n">
        <f aca="false">RANK(N35,N32:N36,0)</f>
        <v>4</v>
      </c>
      <c r="Q35" s="141"/>
    </row>
    <row r="36" customFormat="false" ht="16.5" hidden="true" customHeight="true" outlineLevel="0" collapsed="false">
      <c r="A36" s="142"/>
      <c r="B36" s="46"/>
      <c r="C36" s="46" t="n">
        <v>30</v>
      </c>
      <c r="D36" s="46"/>
      <c r="E36" s="46" t="n">
        <f aca="false">10^(0.794358141*((LOG((C36/174.393)/LOG(10))*(LOG((C36/174.393)/LOG(10))))))</f>
        <v>2.91178143978776</v>
      </c>
      <c r="F36" s="114"/>
      <c r="G36" s="114"/>
      <c r="H36" s="50"/>
      <c r="I36" s="51" t="n">
        <f aca="false">IF(MAX(F36:H36)&lt;0,0,MAX(F36:H36))</f>
        <v>0</v>
      </c>
      <c r="J36" s="116"/>
      <c r="K36" s="114"/>
      <c r="L36" s="114"/>
      <c r="M36" s="51" t="n">
        <f aca="false">IF(MAX(J36:L36)&lt;0,0,MAX(J36:L36))</f>
        <v>0</v>
      </c>
      <c r="N36" s="115" t="n">
        <f aca="false">I36+M36</f>
        <v>0</v>
      </c>
      <c r="O36" s="54" t="n">
        <f aca="false">N36*E36</f>
        <v>0</v>
      </c>
      <c r="P36" s="40" t="n">
        <f aca="false">RANK(N36,N32:N36,0)</f>
        <v>4</v>
      </c>
      <c r="Q36" s="140"/>
    </row>
    <row r="37" customFormat="false" ht="17.25" hidden="true" customHeight="true" outlineLevel="0" collapsed="false">
      <c r="A37" s="55" t="s">
        <v>21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140"/>
    </row>
    <row r="38" customFormat="false" ht="16.5" hidden="true" customHeight="true" outlineLevel="0" collapsed="false">
      <c r="A38" s="142"/>
      <c r="B38" s="46"/>
      <c r="C38" s="46" t="n">
        <v>30</v>
      </c>
      <c r="D38" s="46" t="n">
        <v>2000</v>
      </c>
      <c r="E38" s="46" t="n">
        <f aca="false">10^(0.794358141*((LOG((C38/174.393)/LOG(10))*(LOG((C38/174.393)/LOG(10))))))</f>
        <v>2.91178143978776</v>
      </c>
      <c r="F38" s="117"/>
      <c r="G38" s="114"/>
      <c r="H38" s="114"/>
      <c r="I38" s="51" t="n">
        <f aca="false">IF(MAX(F38:H38)&lt;0,0,MAX(F38:H38))</f>
        <v>0</v>
      </c>
      <c r="J38" s="116"/>
      <c r="K38" s="114"/>
      <c r="L38" s="50"/>
      <c r="M38" s="51" t="n">
        <f aca="false">IF(MAX(J38:L38)&lt;0,0,MAX(J38:L38))</f>
        <v>0</v>
      </c>
      <c r="N38" s="115" t="n">
        <f aca="false">I38+M38</f>
        <v>0</v>
      </c>
      <c r="O38" s="54" t="n">
        <f aca="false">N38*E38</f>
        <v>0</v>
      </c>
      <c r="P38" s="40" t="n">
        <f aca="false">RANK(N38,N38:N39,0)</f>
        <v>1</v>
      </c>
      <c r="Q38" s="140"/>
      <c r="R38" s="200"/>
    </row>
    <row r="39" customFormat="false" ht="16.5" hidden="true" customHeight="true" outlineLevel="0" collapsed="false">
      <c r="A39" s="57"/>
      <c r="B39" s="57"/>
      <c r="C39" s="57" t="n">
        <v>30</v>
      </c>
      <c r="D39" s="57"/>
      <c r="E39" s="57" t="n">
        <f aca="false">10^(0.794358141*((LOG((C39/174.393)/LOG(10))*(LOG((C39/174.393)/LOG(10))))))</f>
        <v>2.91178143978776</v>
      </c>
      <c r="F39" s="164"/>
      <c r="G39" s="166"/>
      <c r="H39" s="166"/>
      <c r="I39" s="64" t="n">
        <f aca="false">IF(MAX(F39:H39)&lt;0,0,MAX(F39:H39))</f>
        <v>0</v>
      </c>
      <c r="J39" s="201"/>
      <c r="K39" s="166"/>
      <c r="L39" s="63"/>
      <c r="M39" s="64" t="n">
        <f aca="false">IF(MAX(J39:L39)&lt;0,0,MAX(J39:L39))</f>
        <v>0</v>
      </c>
      <c r="N39" s="202" t="n">
        <f aca="false">I39+M39</f>
        <v>0</v>
      </c>
      <c r="O39" s="67" t="n">
        <f aca="false">N39*E39</f>
        <v>0</v>
      </c>
      <c r="P39" s="160" t="n">
        <f aca="false">RANK(N39,N38:N39,0)</f>
        <v>1</v>
      </c>
      <c r="Q39" s="140"/>
    </row>
    <row r="40" customFormat="false" ht="17.25" hidden="false" customHeight="true" outlineLevel="0" collapsed="false">
      <c r="A40" s="16" t="s">
        <v>54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40"/>
    </row>
    <row r="41" customFormat="false" ht="15.75" hidden="false" customHeight="true" outlineLevel="0" collapsed="false">
      <c r="A41" s="203" t="s">
        <v>55</v>
      </c>
      <c r="B41" s="70" t="s">
        <v>48</v>
      </c>
      <c r="C41" s="19" t="n">
        <v>78</v>
      </c>
      <c r="D41" s="70" t="n">
        <v>1999</v>
      </c>
      <c r="E41" s="170" t="n">
        <f aca="false">10^(0.794358141*((LOG((C41/174.393)/LOG(10))*(LOG((C41/174.393)/LOG(10))))))</f>
        <v>1.25024362760108</v>
      </c>
      <c r="F41" s="193" t="n">
        <v>36</v>
      </c>
      <c r="G41" s="194" t="n">
        <v>38</v>
      </c>
      <c r="H41" s="194" t="n">
        <v>39</v>
      </c>
      <c r="I41" s="101" t="n">
        <f aca="false">IF(MAX(F41:H41)&lt;0,0,MAX(F41:H41))</f>
        <v>39</v>
      </c>
      <c r="J41" s="86" t="n">
        <v>46</v>
      </c>
      <c r="K41" s="23" t="n">
        <v>48</v>
      </c>
      <c r="L41" s="23" t="n">
        <v>50</v>
      </c>
      <c r="M41" s="101" t="n">
        <f aca="false">IF(MAX(J41:L41)&lt;0,0,MAX(J41:L41))</f>
        <v>50</v>
      </c>
      <c r="N41" s="25" t="n">
        <f aca="false">I41+M41</f>
        <v>89</v>
      </c>
      <c r="O41" s="83" t="n">
        <f aca="false">N41*E41</f>
        <v>111.271682856496</v>
      </c>
      <c r="P41" s="40" t="n">
        <f aca="false">RANK(N41,N41:N42,0)</f>
        <v>1</v>
      </c>
      <c r="Q41" s="204" t="s">
        <v>27</v>
      </c>
    </row>
    <row r="42" customFormat="false" ht="16.5" hidden="false" customHeight="true" outlineLevel="0" collapsed="false">
      <c r="A42" s="205" t="s">
        <v>56</v>
      </c>
      <c r="B42" s="119" t="s">
        <v>48</v>
      </c>
      <c r="C42" s="173" t="n">
        <v>70</v>
      </c>
      <c r="D42" s="119" t="n">
        <v>2000</v>
      </c>
      <c r="E42" s="174" t="n">
        <f aca="false">10^(0.794358141*((LOG((C42/174.393)/LOG(10))*(LOG((C42/174.393)/LOG(10))))))</f>
        <v>1.33302831685204</v>
      </c>
      <c r="F42" s="196" t="n">
        <v>-22</v>
      </c>
      <c r="G42" s="123" t="n">
        <v>22</v>
      </c>
      <c r="H42" s="123" t="n">
        <v>24</v>
      </c>
      <c r="I42" s="78" t="n">
        <f aca="false">IF(MAX(F42:H42)&lt;0,0,MAX(F42:H42))</f>
        <v>24</v>
      </c>
      <c r="J42" s="197" t="n">
        <v>28</v>
      </c>
      <c r="K42" s="123" t="n">
        <v>30</v>
      </c>
      <c r="L42" s="123" t="n">
        <v>32</v>
      </c>
      <c r="M42" s="78" t="n">
        <f aca="false">IF(MAX(J42:L42)&lt;0,0,MAX(J42:L42))</f>
        <v>32</v>
      </c>
      <c r="N42" s="79" t="n">
        <f aca="false">I42+M42</f>
        <v>56</v>
      </c>
      <c r="O42" s="80" t="n">
        <f aca="false">N42*E42</f>
        <v>74.6495857437144</v>
      </c>
      <c r="P42" s="108" t="n">
        <f aca="false">RANK(N42,N41:N42,0)</f>
        <v>2</v>
      </c>
      <c r="Q42" s="204" t="s">
        <v>27</v>
      </c>
    </row>
    <row r="43" customFormat="false" ht="16.5" hidden="false" customHeight="true" outlineLevel="0" collapsed="false">
      <c r="A43" s="127"/>
      <c r="B43" s="128"/>
      <c r="C43" s="128"/>
      <c r="D43" s="128"/>
      <c r="E43" s="129"/>
      <c r="F43" s="128"/>
    </row>
    <row r="44" customFormat="false" ht="15.75" hidden="false" customHeight="true" outlineLevel="0" collapsed="false">
      <c r="A44" s="133"/>
      <c r="B44" s="133"/>
      <c r="C44" s="134"/>
      <c r="D44" s="134"/>
      <c r="E44" s="135"/>
      <c r="F44" s="134"/>
      <c r="G44" s="134"/>
      <c r="H44" s="134"/>
      <c r="I44" s="134"/>
      <c r="J44" s="134"/>
      <c r="K44" s="136"/>
      <c r="L44" s="134"/>
    </row>
    <row r="45" customFormat="false" ht="15.75" hidden="false" customHeight="true" outlineLevel="0" collapsed="false">
      <c r="A45" s="127" t="s">
        <v>34</v>
      </c>
    </row>
    <row r="46" customFormat="false" ht="15.75" hidden="false" customHeight="true" outlineLevel="0" collapsed="false">
      <c r="A46" s="127"/>
    </row>
    <row r="47" customFormat="false" ht="15.75" hidden="false" customHeight="true" outlineLevel="0" collapsed="false">
      <c r="A47" s="127" t="s">
        <v>35</v>
      </c>
    </row>
  </sheetData>
  <mergeCells count="15">
    <mergeCell ref="A1:P1"/>
    <mergeCell ref="A2:P2"/>
    <mergeCell ref="A3:E3"/>
    <mergeCell ref="F3:I3"/>
    <mergeCell ref="J3:M3"/>
    <mergeCell ref="N3:P3"/>
    <mergeCell ref="A5:P5"/>
    <mergeCell ref="A9:P9"/>
    <mergeCell ref="A13:P13"/>
    <mergeCell ref="A17:P17"/>
    <mergeCell ref="A22:P22"/>
    <mergeCell ref="A27:P27"/>
    <mergeCell ref="A31:P31"/>
    <mergeCell ref="A37:P37"/>
    <mergeCell ref="A40:P40"/>
  </mergeCells>
  <printOptions headings="false" gridLines="false" gridLinesSet="true" horizontalCentered="false" verticalCentered="false"/>
  <pageMargins left="0.7875" right="0.39375" top="0.7875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true"/>
  </sheetPr>
  <dimension ref="A1:Q43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U45" activeCellId="0" sqref="U45"/>
    </sheetView>
  </sheetViews>
  <sheetFormatPr defaultRowHeight="12.75" zeroHeight="false" outlineLevelRow="0" outlineLevelCol="0"/>
  <cols>
    <col collapsed="false" customWidth="true" hidden="false" outlineLevel="0" max="1" min="1" style="0" width="15.88"/>
    <col collapsed="false" customWidth="true" hidden="false" outlineLevel="0" max="2" min="2" style="0" width="16.33"/>
    <col collapsed="false" customWidth="true" hidden="false" outlineLevel="0" max="3" min="3" style="0" width="7.34"/>
    <col collapsed="false" customWidth="true" hidden="false" outlineLevel="0" max="4" min="4" style="0" width="6.01"/>
    <col collapsed="false" customWidth="true" hidden="false" outlineLevel="0" max="5" min="5" style="1" width="7.56"/>
    <col collapsed="false" customWidth="true" hidden="false" outlineLevel="0" max="10" min="6" style="0" width="4.89"/>
    <col collapsed="false" customWidth="true" hidden="false" outlineLevel="0" max="11" min="11" style="2" width="5.89"/>
    <col collapsed="false" customWidth="true" hidden="false" outlineLevel="0" max="12" min="12" style="0" width="5.66"/>
    <col collapsed="false" customWidth="true" hidden="false" outlineLevel="0" max="13" min="13" style="0" width="5.01"/>
    <col collapsed="false" customWidth="true" hidden="false" outlineLevel="0" max="14" min="14" style="0" width="8.11"/>
    <col collapsed="false" customWidth="true" hidden="false" outlineLevel="0" max="15" min="15" style="0" width="9.89"/>
    <col collapsed="false" customWidth="true" hidden="false" outlineLevel="0" max="16" min="16" style="0" width="3.11"/>
    <col collapsed="false" customWidth="true" hidden="false" outlineLevel="0" max="17" min="17" style="0" width="6.56"/>
    <col collapsed="false" customWidth="true" hidden="false" outlineLevel="0" max="1025" min="18" style="0" width="8.67"/>
  </cols>
  <sheetData>
    <row r="1" customFormat="false" ht="34.5" hidden="false" customHeight="true" outlineLevel="0" collapsed="false">
      <c r="A1" s="3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customFormat="false" ht="33.7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customFormat="false" ht="17.25" hidden="false" customHeight="true" outlineLevel="0" collapsed="false">
      <c r="A3" s="6"/>
      <c r="B3" s="6"/>
      <c r="C3" s="6"/>
      <c r="D3" s="6"/>
      <c r="E3" s="6"/>
      <c r="F3" s="7" t="s">
        <v>2</v>
      </c>
      <c r="G3" s="7"/>
      <c r="H3" s="7"/>
      <c r="I3" s="7"/>
      <c r="J3" s="7" t="s">
        <v>3</v>
      </c>
      <c r="K3" s="7"/>
      <c r="L3" s="7"/>
      <c r="M3" s="7"/>
      <c r="N3" s="8"/>
      <c r="O3" s="8"/>
      <c r="P3" s="8"/>
      <c r="Q3" s="9"/>
    </row>
    <row r="4" customFormat="false" ht="16.5" hidden="false" customHeight="true" outlineLevel="0" collapsed="false">
      <c r="A4" s="206" t="s">
        <v>4</v>
      </c>
      <c r="B4" s="207" t="s">
        <v>5</v>
      </c>
      <c r="C4" s="206" t="s">
        <v>6</v>
      </c>
      <c r="D4" s="206" t="s">
        <v>7</v>
      </c>
      <c r="E4" s="206" t="s">
        <v>8</v>
      </c>
      <c r="F4" s="208" t="s">
        <v>9</v>
      </c>
      <c r="G4" s="209" t="s">
        <v>10</v>
      </c>
      <c r="H4" s="209" t="s">
        <v>11</v>
      </c>
      <c r="I4" s="210" t="s">
        <v>2</v>
      </c>
      <c r="J4" s="211" t="s">
        <v>9</v>
      </c>
      <c r="K4" s="209" t="s">
        <v>10</v>
      </c>
      <c r="L4" s="209" t="s">
        <v>11</v>
      </c>
      <c r="M4" s="210" t="s">
        <v>12</v>
      </c>
      <c r="N4" s="207" t="s">
        <v>13</v>
      </c>
      <c r="O4" s="207" t="s">
        <v>14</v>
      </c>
      <c r="P4" s="206" t="s">
        <v>15</v>
      </c>
      <c r="Q4" s="15"/>
    </row>
    <row r="5" customFormat="false" ht="17.25" hidden="false" customHeight="true" outlineLevel="0" collapsed="false">
      <c r="A5" s="16" t="s">
        <v>44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5"/>
    </row>
    <row r="6" customFormat="false" ht="15.75" hidden="true" customHeight="true" outlineLevel="0" collapsed="false">
      <c r="A6" s="17"/>
      <c r="B6" s="18"/>
      <c r="C6" s="19" t="n">
        <v>61</v>
      </c>
      <c r="D6" s="20"/>
      <c r="E6" s="21" t="n">
        <f aca="false">10^(0.794358141*((LOG((C6/174.393)/LOG(10))*(LOG((C6/174.393)/LOG(10))))))</f>
        <v>1.46325496772857</v>
      </c>
      <c r="F6" s="212"/>
      <c r="G6" s="213"/>
      <c r="H6" s="213"/>
      <c r="I6" s="214" t="n">
        <f aca="false">IF(MAX(F6:H6)&lt;0,0,MAX(F6:H6))</f>
        <v>0</v>
      </c>
      <c r="J6" s="22"/>
      <c r="K6" s="23"/>
      <c r="L6" s="23"/>
      <c r="M6" s="24" t="n">
        <f aca="false">IF(MAX(J6:L6)&lt;0,0,MAX(J6:L6))</f>
        <v>0</v>
      </c>
      <c r="N6" s="25" t="n">
        <f aca="false">I6+M6</f>
        <v>0</v>
      </c>
      <c r="O6" s="26" t="n">
        <f aca="false">N6*E6</f>
        <v>0</v>
      </c>
      <c r="P6" s="27" t="n">
        <f aca="false">RANK(N6,N6:N8,0)</f>
        <v>2</v>
      </c>
      <c r="Q6" s="15"/>
    </row>
    <row r="7" customFormat="false" ht="16.5" hidden="false" customHeight="true" outlineLevel="0" collapsed="false">
      <c r="A7" s="113" t="s">
        <v>47</v>
      </c>
      <c r="B7" s="46" t="s">
        <v>48</v>
      </c>
      <c r="C7" s="47" t="n">
        <v>45.3</v>
      </c>
      <c r="D7" s="46" t="n">
        <v>2000</v>
      </c>
      <c r="E7" s="195" t="n">
        <f aca="false">10^(0.794358141*((LOG((C7/174.393)/LOG(10))*(LOG((C7/174.393)/LOG(10))))))</f>
        <v>1.87175839973796</v>
      </c>
      <c r="F7" s="33" t="n">
        <v>36</v>
      </c>
      <c r="G7" s="34" t="n">
        <v>39</v>
      </c>
      <c r="H7" s="34" t="n">
        <v>-40</v>
      </c>
      <c r="I7" s="215" t="n">
        <f aca="false">IF(MAX(F7:H7)&lt;0,0,MAX(F7:H7))</f>
        <v>39</v>
      </c>
      <c r="J7" s="33" t="n">
        <v>46</v>
      </c>
      <c r="K7" s="34" t="n">
        <v>49</v>
      </c>
      <c r="L7" s="34" t="n">
        <v>50</v>
      </c>
      <c r="M7" s="51" t="n">
        <f aca="false">IF(MAX(J7:L7)&lt;0,0,MAX(J7:L7))</f>
        <v>50</v>
      </c>
      <c r="N7" s="53" t="n">
        <f aca="false">I7+M7</f>
        <v>89</v>
      </c>
      <c r="O7" s="111" t="n">
        <f aca="false">N7*E7</f>
        <v>166.586497576679</v>
      </c>
      <c r="P7" s="40" t="n">
        <f aca="false">RANK(N7,N6:N8,0)</f>
        <v>1</v>
      </c>
      <c r="Q7" s="15"/>
    </row>
    <row r="8" customFormat="false" ht="16.5" hidden="true" customHeight="true" outlineLevel="0" collapsed="false">
      <c r="A8" s="45"/>
      <c r="B8" s="46"/>
      <c r="C8" s="47" t="n">
        <v>59.6</v>
      </c>
      <c r="D8" s="46"/>
      <c r="E8" s="48" t="n">
        <f aca="false">10^(0.794358141*((LOG((C8/174.393)/LOG(10))*(LOG((C8/174.393)/LOG(10))))))</f>
        <v>1.48836366947613</v>
      </c>
      <c r="F8" s="86"/>
      <c r="G8" s="23"/>
      <c r="H8" s="23"/>
      <c r="I8" s="24" t="n">
        <f aca="false">IF(MAX(F8:H8)&lt;0,0,MAX(F8:H8))</f>
        <v>0</v>
      </c>
      <c r="J8" s="52"/>
      <c r="K8" s="50"/>
      <c r="L8" s="50"/>
      <c r="M8" s="51" t="n">
        <f aca="false">IF(MAX(J8:L8)&lt;0,0,MAX(J8:L8))</f>
        <v>0</v>
      </c>
      <c r="N8" s="53" t="n">
        <f aca="false">I8+M8</f>
        <v>0</v>
      </c>
      <c r="O8" s="54" t="n">
        <f aca="false">N8*E8</f>
        <v>0</v>
      </c>
      <c r="P8" s="27" t="n">
        <f aca="false">RANK(N8,N6:N8,0)</f>
        <v>2</v>
      </c>
      <c r="Q8" s="15"/>
    </row>
    <row r="9" customFormat="false" ht="17.25" hidden="true" customHeight="true" outlineLevel="0" collapsed="false">
      <c r="A9" s="55" t="s">
        <v>20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15"/>
    </row>
    <row r="10" customFormat="false" ht="15.75" hidden="true" customHeight="true" outlineLevel="0" collapsed="false">
      <c r="A10" s="56"/>
      <c r="B10" s="57"/>
      <c r="C10" s="47" t="n">
        <v>61</v>
      </c>
      <c r="D10" s="20"/>
      <c r="E10" s="46" t="n">
        <f aca="false">10^(0.794358141*((LOG((C10/174.393)/LOG(10))*(LOG((C10/174.393)/LOG(10))))))</f>
        <v>1.46325496772857</v>
      </c>
      <c r="F10" s="52"/>
      <c r="G10" s="50"/>
      <c r="H10" s="50"/>
      <c r="I10" s="51" t="n">
        <f aca="false">IF(MAX(F10:H10)&lt;0,0,MAX(F10:H10))</f>
        <v>0</v>
      </c>
      <c r="J10" s="52"/>
      <c r="K10" s="50"/>
      <c r="L10" s="50"/>
      <c r="M10" s="51" t="n">
        <f aca="false">IF(MAX(J10:L10)&lt;0,0,MAX(J10:L10))</f>
        <v>0</v>
      </c>
      <c r="N10" s="53" t="n">
        <f aca="false">I10+M10</f>
        <v>0</v>
      </c>
      <c r="O10" s="54" t="n">
        <f aca="false">N10*E10</f>
        <v>0</v>
      </c>
      <c r="P10" s="27" t="n">
        <f aca="false">RANK(N10,N10:N12,0)</f>
        <v>1</v>
      </c>
      <c r="Q10" s="58"/>
    </row>
    <row r="11" customFormat="false" ht="15.75" hidden="true" customHeight="true" outlineLevel="0" collapsed="false">
      <c r="A11" s="59"/>
      <c r="B11" s="46"/>
      <c r="C11" s="47" t="n">
        <v>56</v>
      </c>
      <c r="D11" s="46" t="n">
        <v>2000</v>
      </c>
      <c r="E11" s="46" t="n">
        <f aca="false">10^(0.794358141*((LOG((C11/174.393)/LOG(10))*(LOG((C11/174.393)/LOG(10))))))</f>
        <v>1.56075647396476</v>
      </c>
      <c r="F11" s="52"/>
      <c r="G11" s="50"/>
      <c r="H11" s="50"/>
      <c r="I11" s="51" t="n">
        <f aca="false">IF(MAX(F11:H11)&lt;0,0,MAX(F11:H11))</f>
        <v>0</v>
      </c>
      <c r="J11" s="52"/>
      <c r="K11" s="50"/>
      <c r="L11" s="50"/>
      <c r="M11" s="51" t="n">
        <f aca="false">IF(MAX(J11:L11)&lt;0,0,MAX(J11:L11))</f>
        <v>0</v>
      </c>
      <c r="N11" s="53" t="n">
        <f aca="false">I11+M11</f>
        <v>0</v>
      </c>
      <c r="O11" s="54" t="n">
        <f aca="false">N11*E11</f>
        <v>0</v>
      </c>
      <c r="P11" s="27" t="n">
        <f aca="false">RANK(N11,N10:N12,0)</f>
        <v>1</v>
      </c>
      <c r="Q11" s="58"/>
    </row>
    <row r="12" customFormat="false" ht="16.5" hidden="true" customHeight="true" outlineLevel="0" collapsed="false">
      <c r="A12" s="60"/>
      <c r="B12" s="57"/>
      <c r="C12" s="61" t="n">
        <v>59.6</v>
      </c>
      <c r="D12" s="57"/>
      <c r="E12" s="57" t="n">
        <f aca="false">10^(0.794358141*((LOG((C12/174.393)/LOG(10))*(LOG((C12/174.393)/LOG(10))))))</f>
        <v>1.48836366947613</v>
      </c>
      <c r="F12" s="62"/>
      <c r="G12" s="63"/>
      <c r="H12" s="63"/>
      <c r="I12" s="64" t="n">
        <f aca="false">IF(MAX(F12:H12)&lt;0,0,MAX(F12:H12))</f>
        <v>0</v>
      </c>
      <c r="J12" s="65"/>
      <c r="K12" s="63"/>
      <c r="L12" s="63"/>
      <c r="M12" s="64" t="n">
        <f aca="false">IF(MAX(J12:L12)&lt;0,0,MAX(J12:L12))</f>
        <v>0</v>
      </c>
      <c r="N12" s="66" t="n">
        <f aca="false">I12+M12</f>
        <v>0</v>
      </c>
      <c r="O12" s="67" t="n">
        <f aca="false">N12*E12</f>
        <v>0</v>
      </c>
      <c r="P12" s="68" t="n">
        <f aca="false">RANK(N12,N10:N12,0)</f>
        <v>1</v>
      </c>
      <c r="Q12" s="58"/>
    </row>
    <row r="13" customFormat="false" ht="17.25" hidden="false" customHeight="true" outlineLevel="0" collapsed="false">
      <c r="A13" s="16" t="s">
        <v>50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58"/>
    </row>
    <row r="14" customFormat="false" ht="16.5" hidden="true" customHeight="true" outlineLevel="0" collapsed="false">
      <c r="A14" s="69"/>
      <c r="B14" s="70"/>
      <c r="C14" s="19" t="n">
        <v>68.1</v>
      </c>
      <c r="D14" s="20" t="n">
        <v>1998</v>
      </c>
      <c r="E14" s="21" t="n">
        <f aca="false">10^(0.794358141*((LOG((C14/174.393)/LOG(10))*(LOG((C14/174.393)/LOG(10))))))</f>
        <v>1.35668717466976</v>
      </c>
      <c r="F14" s="212"/>
      <c r="G14" s="213"/>
      <c r="H14" s="213"/>
      <c r="I14" s="214" t="n">
        <f aca="false">IF(MAX(F14:H14)&lt;0,0,MAX(F14:H14))</f>
        <v>0</v>
      </c>
      <c r="J14" s="22"/>
      <c r="K14" s="23"/>
      <c r="L14" s="23"/>
      <c r="M14" s="24" t="n">
        <f aca="false">IF(MAX(J14:L14)&lt;0,0,MAX(J14:L14))</f>
        <v>0</v>
      </c>
      <c r="N14" s="25" t="n">
        <f aca="false">I14+M14</f>
        <v>0</v>
      </c>
      <c r="O14" s="26" t="n">
        <f aca="false">N14*E14</f>
        <v>0</v>
      </c>
      <c r="P14" s="27" t="n">
        <f aca="false">RANK(N14,N14:N17,0)</f>
        <v>3</v>
      </c>
      <c r="Q14" s="58"/>
    </row>
    <row r="15" customFormat="false" ht="15.75" hidden="false" customHeight="true" outlineLevel="0" collapsed="false">
      <c r="A15" s="82" t="s">
        <v>51</v>
      </c>
      <c r="B15" s="70" t="s">
        <v>48</v>
      </c>
      <c r="C15" s="19" t="n">
        <v>60.6</v>
      </c>
      <c r="D15" s="70" t="n">
        <v>1999</v>
      </c>
      <c r="E15" s="170" t="n">
        <f aca="false">10^(0.794358141*((LOG((C15/174.393)/LOG(10))*(LOG((C15/174.393)/LOG(10))))))</f>
        <v>1.47027074539925</v>
      </c>
      <c r="F15" s="193" t="n">
        <v>53</v>
      </c>
      <c r="G15" s="194" t="n">
        <v>55</v>
      </c>
      <c r="H15" s="194" t="n">
        <v>57</v>
      </c>
      <c r="I15" s="101" t="n">
        <f aca="false">IF(MAX(F15:H15)&lt;0,0,MAX(F15:H15))</f>
        <v>57</v>
      </c>
      <c r="J15" s="86" t="n">
        <v>67</v>
      </c>
      <c r="K15" s="23" t="n">
        <v>71</v>
      </c>
      <c r="L15" s="23" t="n">
        <v>73</v>
      </c>
      <c r="M15" s="51" t="n">
        <f aca="false">IF(MAX(J15:L15)&lt;0,0,MAX(J15:L15))</f>
        <v>73</v>
      </c>
      <c r="N15" s="53" t="n">
        <f aca="false">I15+M15</f>
        <v>130</v>
      </c>
      <c r="O15" s="111" t="n">
        <f aca="false">N15*E15</f>
        <v>191.135196901903</v>
      </c>
      <c r="P15" s="40" t="n">
        <f aca="false">RANK(N15,N14:N17,0)</f>
        <v>1</v>
      </c>
      <c r="Q15" s="58"/>
    </row>
    <row r="16" customFormat="false" ht="16.5" hidden="false" customHeight="true" outlineLevel="0" collapsed="false">
      <c r="A16" s="118" t="s">
        <v>52</v>
      </c>
      <c r="B16" s="119" t="s">
        <v>46</v>
      </c>
      <c r="C16" s="173" t="n">
        <v>60</v>
      </c>
      <c r="D16" s="119" t="n">
        <v>2000</v>
      </c>
      <c r="E16" s="174" t="n">
        <f aca="false">10^(0.794358141*((LOG((C16/174.393)/LOG(10))*(LOG((C16/174.393)/LOG(10))))))</f>
        <v>1.48102971761143</v>
      </c>
      <c r="F16" s="196" t="n">
        <v>48</v>
      </c>
      <c r="G16" s="123" t="n">
        <v>-51</v>
      </c>
      <c r="H16" s="123" t="n">
        <v>51</v>
      </c>
      <c r="I16" s="78" t="n">
        <f aca="false">IF(MAX(F16:H16)&lt;0,0,MAX(F16:H16))</f>
        <v>51</v>
      </c>
      <c r="J16" s="197" t="n">
        <v>58</v>
      </c>
      <c r="K16" s="123" t="n">
        <v>61</v>
      </c>
      <c r="L16" s="123" t="n">
        <v>-62</v>
      </c>
      <c r="M16" s="78" t="n">
        <f aca="false">IF(MAX(J16:L16)&lt;0,0,MAX(J16:L16))</f>
        <v>61</v>
      </c>
      <c r="N16" s="79" t="n">
        <f aca="false">I16+M16</f>
        <v>112</v>
      </c>
      <c r="O16" s="80" t="n">
        <f aca="false">N16*E16</f>
        <v>165.87532837248</v>
      </c>
      <c r="P16" s="81" t="n">
        <f aca="false">RANK(N16,N14:N17,0)</f>
        <v>2</v>
      </c>
      <c r="Q16" s="58"/>
    </row>
    <row r="17" customFormat="false" ht="15.6" hidden="true" customHeight="true" outlineLevel="0" collapsed="false">
      <c r="A17" s="17"/>
      <c r="B17" s="18"/>
      <c r="C17" s="216" t="n">
        <v>62</v>
      </c>
      <c r="D17" s="18"/>
      <c r="E17" s="217" t="n">
        <f aca="false">10^(0.794358141*((LOG((C17/174.393)/LOG(10))*(LOG((C17/174.393)/LOG(10))))))</f>
        <v>1.4462434115462</v>
      </c>
      <c r="F17" s="218"/>
      <c r="G17" s="213"/>
      <c r="H17" s="213"/>
      <c r="I17" s="214" t="n">
        <f aca="false">IF(MAX(F17:H17)&lt;0,0,MAX(F17:H17))</f>
        <v>0</v>
      </c>
      <c r="J17" s="212"/>
      <c r="K17" s="213"/>
      <c r="L17" s="213"/>
      <c r="M17" s="214" t="n">
        <f aca="false">IF(MAX(J17:L17)&lt;0,0,MAX(J17:L17))</f>
        <v>0</v>
      </c>
      <c r="N17" s="219" t="n">
        <f aca="false">I17+M17</f>
        <v>0</v>
      </c>
      <c r="O17" s="220" t="n">
        <f aca="false">N17*E17</f>
        <v>0</v>
      </c>
      <c r="P17" s="68" t="n">
        <f aca="false">RANK(N17,N14:N17,0)</f>
        <v>3</v>
      </c>
      <c r="Q17" s="58"/>
    </row>
    <row r="18" customFormat="false" ht="17.25" hidden="false" customHeight="true" outlineLevel="0" collapsed="false">
      <c r="A18" s="16" t="s">
        <v>21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58"/>
    </row>
    <row r="19" customFormat="false" ht="15.75" hidden="true" customHeight="true" outlineLevel="0" collapsed="false">
      <c r="A19" s="85"/>
      <c r="B19" s="70"/>
      <c r="C19" s="19" t="n">
        <v>72.7</v>
      </c>
      <c r="D19" s="70"/>
      <c r="E19" s="21" t="n">
        <f aca="false">10^(0.794358141*((LOG((C19/174.393)/LOG(10))*(LOG((C19/174.393)/LOG(10))))))</f>
        <v>1.3022731257936</v>
      </c>
      <c r="F19" s="218"/>
      <c r="G19" s="213"/>
      <c r="H19" s="213"/>
      <c r="I19" s="214" t="n">
        <f aca="false">IF(MAX(F19:H19)&lt;0,0,MAX(F19:H19))</f>
        <v>0</v>
      </c>
      <c r="J19" s="23"/>
      <c r="K19" s="23"/>
      <c r="L19" s="23"/>
      <c r="M19" s="24" t="n">
        <f aca="false">IF(MAX(J19:L19)&lt;0,0,MAX(J19:L19))</f>
        <v>0</v>
      </c>
      <c r="N19" s="25" t="n">
        <f aca="false">I19+M19</f>
        <v>0</v>
      </c>
      <c r="O19" s="26" t="n">
        <f aca="false">N19*E19</f>
        <v>0</v>
      </c>
      <c r="P19" s="27" t="n">
        <f aca="false">RANK(N19,N19:N22,0)</f>
        <v>2</v>
      </c>
      <c r="Q19" s="58"/>
    </row>
    <row r="20" customFormat="false" ht="16.5" hidden="false" customHeight="true" outlineLevel="0" collapsed="false">
      <c r="A20" s="221" t="s">
        <v>58</v>
      </c>
      <c r="B20" s="119" t="s">
        <v>23</v>
      </c>
      <c r="C20" s="173" t="n">
        <v>68.5</v>
      </c>
      <c r="D20" s="119" t="n">
        <v>1997</v>
      </c>
      <c r="E20" s="174" t="n">
        <f aca="false">10^(0.794358141*((LOG((C20/174.393)/LOG(10))*(LOG((C20/174.393)/LOG(10))))))</f>
        <v>1.35155789578426</v>
      </c>
      <c r="F20" s="150" t="n">
        <v>75</v>
      </c>
      <c r="G20" s="151" t="n">
        <v>-78</v>
      </c>
      <c r="H20" s="151" t="n">
        <v>-78</v>
      </c>
      <c r="I20" s="13" t="n">
        <f aca="false">IF(MAX(F20:H20)&lt;0,0,MAX(F20:H20))</f>
        <v>75</v>
      </c>
      <c r="J20" s="196" t="n">
        <v>95</v>
      </c>
      <c r="K20" s="123" t="n">
        <v>100</v>
      </c>
      <c r="L20" s="123" t="n">
        <v>-102</v>
      </c>
      <c r="M20" s="78" t="n">
        <f aca="false">IF(MAX(J20:L20)&lt;0,0,MAX(J20:L20))</f>
        <v>100</v>
      </c>
      <c r="N20" s="79" t="n">
        <f aca="false">I20+M20</f>
        <v>175</v>
      </c>
      <c r="O20" s="80" t="n">
        <f aca="false">N20*E20</f>
        <v>236.522631762246</v>
      </c>
      <c r="P20" s="81" t="n">
        <f aca="false">RANK(N20,N19:N22,0)</f>
        <v>1</v>
      </c>
      <c r="Q20" s="58"/>
    </row>
    <row r="21" customFormat="false" ht="15.75" hidden="true" customHeight="true" outlineLevel="0" collapsed="false">
      <c r="A21" s="91"/>
      <c r="B21" s="70"/>
      <c r="C21" s="19" t="n">
        <v>30</v>
      </c>
      <c r="D21" s="70" t="n">
        <v>2000</v>
      </c>
      <c r="E21" s="21" t="n">
        <f aca="false">10^(0.794358141*((LOG((C21/174.393)/LOG(10))*(LOG((C21/174.393)/LOG(10))))))</f>
        <v>2.91178143978776</v>
      </c>
      <c r="F21" s="86"/>
      <c r="G21" s="23"/>
      <c r="H21" s="23"/>
      <c r="I21" s="24" t="n">
        <f aca="false">IF(MAX(F21:H21)&lt;0,0,MAX(F21:H21))</f>
        <v>0</v>
      </c>
      <c r="J21" s="23"/>
      <c r="K21" s="23"/>
      <c r="L21" s="23"/>
      <c r="M21" s="24" t="n">
        <f aca="false">IF(MAX(J21:L21)&lt;0,0,MAX(J21:L21))</f>
        <v>0</v>
      </c>
      <c r="N21" s="25" t="n">
        <f aca="false">I21+M21</f>
        <v>0</v>
      </c>
      <c r="O21" s="26" t="n">
        <f aca="false">N21*E21</f>
        <v>0</v>
      </c>
      <c r="P21" s="27" t="n">
        <f aca="false">RANK(N21,N19:N22,0)</f>
        <v>2</v>
      </c>
      <c r="Q21" s="58"/>
    </row>
    <row r="22" customFormat="false" ht="16.5" hidden="true" customHeight="true" outlineLevel="0" collapsed="false">
      <c r="A22" s="92"/>
      <c r="B22" s="57"/>
      <c r="C22" s="61" t="n">
        <v>72.2</v>
      </c>
      <c r="D22" s="57"/>
      <c r="E22" s="84" t="n">
        <f aca="false">10^(0.794358141*((LOG((C22/174.393)/LOG(10))*(LOG((C22/174.393)/LOG(10))))))</f>
        <v>1.30773167480127</v>
      </c>
      <c r="F22" s="62"/>
      <c r="G22" s="63"/>
      <c r="H22" s="63"/>
      <c r="I22" s="64" t="n">
        <f aca="false">IF(MAX(F22:H22)&lt;0,0,MAX(F22:H22))</f>
        <v>0</v>
      </c>
      <c r="J22" s="63"/>
      <c r="K22" s="63"/>
      <c r="L22" s="63"/>
      <c r="M22" s="64" t="n">
        <f aca="false">IF(MAX(J22:L22)&lt;0,0,MAX(J22:L22))</f>
        <v>0</v>
      </c>
      <c r="N22" s="66" t="n">
        <f aca="false">I22+M22</f>
        <v>0</v>
      </c>
      <c r="O22" s="67" t="n">
        <f aca="false">N22*E22</f>
        <v>0</v>
      </c>
      <c r="P22" s="68" t="n">
        <f aca="false">RANK(N22,N19:N22,0)</f>
        <v>2</v>
      </c>
      <c r="Q22" s="58"/>
    </row>
    <row r="23" customFormat="false" ht="17.25" hidden="false" customHeight="true" outlineLevel="0" collapsed="false">
      <c r="A23" s="16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58"/>
    </row>
    <row r="24" s="103" customFormat="true" ht="15.75" hidden="false" customHeight="true" outlineLevel="0" collapsed="false">
      <c r="A24" s="167" t="s">
        <v>60</v>
      </c>
      <c r="B24" s="168" t="s">
        <v>48</v>
      </c>
      <c r="C24" s="169" t="n">
        <v>73.8</v>
      </c>
      <c r="D24" s="168" t="n">
        <v>1997</v>
      </c>
      <c r="E24" s="170" t="n">
        <f aca="false">10^(0.794358141*((LOG((C24/174.393)/LOG(10))*(LOG((C24/174.393)/LOG(10))))))</f>
        <v>1.29062044731183</v>
      </c>
      <c r="F24" s="98" t="n">
        <v>91</v>
      </c>
      <c r="G24" s="99" t="n">
        <v>94</v>
      </c>
      <c r="H24" s="99" t="n">
        <v>-96</v>
      </c>
      <c r="I24" s="101" t="n">
        <f aca="false">IF(MAX(F24:H24)&lt;0,0,MAX(F24:H24))</f>
        <v>94</v>
      </c>
      <c r="J24" s="98" t="n">
        <v>106</v>
      </c>
      <c r="K24" s="99" t="n">
        <v>109</v>
      </c>
      <c r="L24" s="99" t="n">
        <v>111</v>
      </c>
      <c r="M24" s="101" t="n">
        <f aca="false">IF(MAX(J24:L24)&lt;0,0,MAX(J24:L24))</f>
        <v>111</v>
      </c>
      <c r="N24" s="25" t="n">
        <f aca="false">I24+M24</f>
        <v>205</v>
      </c>
      <c r="O24" s="83" t="n">
        <f aca="false">N24*E24</f>
        <v>264.577191698925</v>
      </c>
      <c r="P24" s="40" t="n">
        <f aca="false">RANK(N24,N24:N27,0)</f>
        <v>1</v>
      </c>
      <c r="Q24" s="102"/>
    </row>
    <row r="25" s="103" customFormat="true" ht="15.75" hidden="false" customHeight="true" outlineLevel="0" collapsed="false">
      <c r="A25" s="222" t="s">
        <v>61</v>
      </c>
      <c r="B25" s="110" t="s">
        <v>62</v>
      </c>
      <c r="C25" s="223" t="n">
        <v>74.2</v>
      </c>
      <c r="D25" s="110" t="n">
        <v>1997</v>
      </c>
      <c r="E25" s="195" t="n">
        <f aca="false">10^(0.794358141*((LOG((C25/174.393)/LOG(10))*(LOG((C25/174.393)/LOG(10))))))</f>
        <v>1.28650068734439</v>
      </c>
      <c r="F25" s="33" t="n">
        <v>85</v>
      </c>
      <c r="G25" s="34" t="n">
        <v>91</v>
      </c>
      <c r="H25" s="34" t="n">
        <v>94</v>
      </c>
      <c r="I25" s="51" t="n">
        <f aca="false">IF(MAX(F25:H25)&lt;0,0,MAX(F25:H25))</f>
        <v>94</v>
      </c>
      <c r="J25" s="33" t="n">
        <v>100</v>
      </c>
      <c r="K25" s="34" t="n">
        <v>106</v>
      </c>
      <c r="L25" s="34" t="n">
        <v>111</v>
      </c>
      <c r="M25" s="51" t="n">
        <f aca="false">IF(MAX(J25:L25)&lt;0,0,MAX(J25:L25))</f>
        <v>111</v>
      </c>
      <c r="N25" s="53" t="n">
        <f aca="false">I25+M25</f>
        <v>205</v>
      </c>
      <c r="O25" s="111" t="n">
        <f aca="false">N25*E25</f>
        <v>263.732640905601</v>
      </c>
      <c r="P25" s="40" t="n">
        <v>2</v>
      </c>
      <c r="Q25" s="102"/>
    </row>
    <row r="26" s="103" customFormat="true" ht="15.75" hidden="true" customHeight="true" outlineLevel="0" collapsed="false">
      <c r="A26" s="45"/>
      <c r="B26" s="46"/>
      <c r="C26" s="47" t="n">
        <v>75</v>
      </c>
      <c r="D26" s="46" t="n">
        <v>1999</v>
      </c>
      <c r="E26" s="195" t="n">
        <f aca="false">10^(0.794358141*((LOG((C26/174.393)/LOG(10))*(LOG((C26/174.393)/LOG(10))))))</f>
        <v>1.27844254841619</v>
      </c>
      <c r="F26" s="33"/>
      <c r="G26" s="34"/>
      <c r="H26" s="34"/>
      <c r="I26" s="51" t="n">
        <f aca="false">IF(MAX(F26:H26)&lt;0,0,MAX(F26:H26))</f>
        <v>0</v>
      </c>
      <c r="J26" s="33"/>
      <c r="K26" s="34"/>
      <c r="L26" s="34"/>
      <c r="M26" s="51" t="n">
        <f aca="false">IF(MAX(J26:L26)&lt;0,0,MAX(J26:L26))</f>
        <v>0</v>
      </c>
      <c r="N26" s="53" t="n">
        <f aca="false">I26+M26</f>
        <v>0</v>
      </c>
      <c r="O26" s="111" t="n">
        <f aca="false">N26*E26</f>
        <v>0</v>
      </c>
      <c r="P26" s="40" t="n">
        <f aca="false">RANK(N26,N24:N27,0)</f>
        <v>4</v>
      </c>
      <c r="Q26" s="102"/>
    </row>
    <row r="27" customFormat="false" ht="16.5" hidden="false" customHeight="true" outlineLevel="0" collapsed="false">
      <c r="A27" s="224" t="s">
        <v>56</v>
      </c>
      <c r="B27" s="57" t="s">
        <v>48</v>
      </c>
      <c r="C27" s="61" t="n">
        <v>70</v>
      </c>
      <c r="D27" s="57" t="n">
        <v>2000</v>
      </c>
      <c r="E27" s="187" t="n">
        <f aca="false">10^(0.794358141*((LOG((C27/174.393)/LOG(10))*(LOG((C27/174.393)/LOG(10))))))</f>
        <v>1.33302831685204</v>
      </c>
      <c r="F27" s="65" t="n">
        <v>-22</v>
      </c>
      <c r="G27" s="63" t="n">
        <v>22</v>
      </c>
      <c r="H27" s="63" t="n">
        <v>24</v>
      </c>
      <c r="I27" s="64" t="n">
        <f aca="false">IF(MAX(F27:H27)&lt;0,0,MAX(F27:H27))</f>
        <v>24</v>
      </c>
      <c r="J27" s="62" t="n">
        <v>28</v>
      </c>
      <c r="K27" s="63" t="n">
        <v>30</v>
      </c>
      <c r="L27" s="63" t="n">
        <v>32</v>
      </c>
      <c r="M27" s="64" t="n">
        <f aca="false">IF(MAX(J27:L27)&lt;0,0,MAX(J27:L27))</f>
        <v>32</v>
      </c>
      <c r="N27" s="66" t="n">
        <f aca="false">I27+M27</f>
        <v>56</v>
      </c>
      <c r="O27" s="191" t="n">
        <f aca="false">N27*E27</f>
        <v>74.6495857437144</v>
      </c>
      <c r="P27" s="160" t="n">
        <f aca="false">RANK(N27,N24:N27,0)</f>
        <v>3</v>
      </c>
      <c r="Q27" s="58"/>
    </row>
    <row r="28" customFormat="false" ht="17.25" hidden="false" customHeight="true" outlineLevel="0" collapsed="false">
      <c r="A28" s="16" t="s">
        <v>31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58"/>
    </row>
    <row r="29" customFormat="false" ht="15.75" hidden="false" customHeight="true" outlineLevel="0" collapsed="false">
      <c r="A29" s="85" t="s">
        <v>63</v>
      </c>
      <c r="B29" s="70" t="s">
        <v>62</v>
      </c>
      <c r="C29" s="19" t="n">
        <v>83.4</v>
      </c>
      <c r="D29" s="70" t="n">
        <v>1997</v>
      </c>
      <c r="E29" s="170" t="n">
        <f aca="false">10^(0.794358141*((LOG((C29/174.393)/LOG(10))*(LOG((C29/174.393)/LOG(10))))))</f>
        <v>1.2064988786706</v>
      </c>
      <c r="F29" s="193" t="n">
        <v>90</v>
      </c>
      <c r="G29" s="194" t="n">
        <v>97</v>
      </c>
      <c r="H29" s="194" t="n">
        <v>102</v>
      </c>
      <c r="I29" s="101" t="n">
        <f aca="false">IF(MAX(F29:H29)&lt;0,0,MAX(F29:H29))</f>
        <v>102</v>
      </c>
      <c r="J29" s="225" t="n">
        <v>112</v>
      </c>
      <c r="K29" s="194" t="n">
        <v>-120</v>
      </c>
      <c r="L29" s="194" t="n">
        <v>120</v>
      </c>
      <c r="M29" s="101" t="n">
        <f aca="false">IF(MAX(J29:L29)&lt;0,0,MAX(J29:L29))</f>
        <v>120</v>
      </c>
      <c r="N29" s="25" t="n">
        <f aca="false">I29+M29</f>
        <v>222</v>
      </c>
      <c r="O29" s="83" t="n">
        <f aca="false">N29*E29</f>
        <v>267.842751064874</v>
      </c>
      <c r="P29" s="40" t="n">
        <f aca="false">RANK(N29,N29:N31,0)</f>
        <v>1</v>
      </c>
      <c r="Q29" s="58"/>
    </row>
    <row r="30" customFormat="false" ht="16.5" hidden="false" customHeight="true" outlineLevel="0" collapsed="false">
      <c r="A30" s="226" t="s">
        <v>55</v>
      </c>
      <c r="B30" s="227" t="s">
        <v>48</v>
      </c>
      <c r="C30" s="228" t="n">
        <v>78</v>
      </c>
      <c r="D30" s="227" t="n">
        <v>1999</v>
      </c>
      <c r="E30" s="229" t="n">
        <f aca="false">10^(0.794358141*((LOG((C30/174.393)/LOG(10))*(LOG((C30/174.393)/LOG(10))))))</f>
        <v>1.25024362760108</v>
      </c>
      <c r="F30" s="196" t="n">
        <v>36</v>
      </c>
      <c r="G30" s="123" t="n">
        <v>38</v>
      </c>
      <c r="H30" s="123" t="n">
        <v>39</v>
      </c>
      <c r="I30" s="78" t="n">
        <f aca="false">IF(MAX(F30:H30)&lt;0,0,MAX(F30:H30))</f>
        <v>39</v>
      </c>
      <c r="J30" s="197" t="n">
        <v>46</v>
      </c>
      <c r="K30" s="123" t="n">
        <v>48</v>
      </c>
      <c r="L30" s="123" t="n">
        <v>50</v>
      </c>
      <c r="M30" s="78" t="n">
        <f aca="false">IF(MAX(J30:L30)&lt;0,0,MAX(J30:L30))</f>
        <v>50</v>
      </c>
      <c r="N30" s="79" t="n">
        <f aca="false">I30+M30</f>
        <v>89</v>
      </c>
      <c r="O30" s="80" t="n">
        <f aca="false">N30*E30</f>
        <v>111.271682856496</v>
      </c>
      <c r="P30" s="108" t="n">
        <f aca="false">RANK(N30,N29:N31,0)</f>
        <v>2</v>
      </c>
      <c r="Q30" s="58"/>
    </row>
    <row r="31" customFormat="false" ht="16.5" hidden="true" customHeight="true" outlineLevel="0" collapsed="false">
      <c r="A31" s="85"/>
      <c r="B31" s="70"/>
      <c r="C31" s="19" t="n">
        <v>56</v>
      </c>
      <c r="D31" s="70"/>
      <c r="E31" s="21" t="n">
        <f aca="false">10^(0.794358141*((LOG((C31/174.393)/LOG(10))*(LOG((C31/174.393)/LOG(10))))))</f>
        <v>1.56075647396476</v>
      </c>
      <c r="F31" s="23"/>
      <c r="G31" s="23"/>
      <c r="H31" s="23"/>
      <c r="I31" s="24" t="n">
        <f aca="false">IF(MAX(F31:H31)&lt;0,0,MAX(F31:H31))</f>
        <v>0</v>
      </c>
      <c r="J31" s="23"/>
      <c r="K31" s="23"/>
      <c r="L31" s="23"/>
      <c r="M31" s="24" t="n">
        <f aca="false">IF(MAX(J31:L31)&lt;0,0,MAX(J31:L31))</f>
        <v>0</v>
      </c>
      <c r="N31" s="25" t="n">
        <f aca="false">I31+M31</f>
        <v>0</v>
      </c>
      <c r="O31" s="26" t="n">
        <f aca="false">N31*E31</f>
        <v>0</v>
      </c>
      <c r="P31" s="27" t="n">
        <f aca="false">RANK(N31,N29:N31,0)</f>
        <v>3</v>
      </c>
      <c r="Q31" s="58"/>
    </row>
    <row r="32" customFormat="false" ht="17.25" hidden="true" customHeight="true" outlineLevel="0" collapsed="false">
      <c r="A32" s="55" t="s">
        <v>32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112"/>
    </row>
    <row r="33" customFormat="false" ht="15.75" hidden="true" customHeight="true" outlineLevel="0" collapsed="false">
      <c r="A33" s="113"/>
      <c r="B33" s="46"/>
      <c r="C33" s="46" t="n">
        <v>60</v>
      </c>
      <c r="D33" s="46"/>
      <c r="E33" s="46" t="n">
        <f aca="false">10^(0.794358141*((LOG((C33/174.393)/LOG(10))*(LOG((C33/174.393)/LOG(10))))))</f>
        <v>1.48102971761143</v>
      </c>
      <c r="F33" s="114"/>
      <c r="G33" s="114"/>
      <c r="H33" s="114"/>
      <c r="I33" s="51" t="n">
        <f aca="false">IF(MAX(F33:H33)&lt;0,0,MAX(F33:H33))</f>
        <v>0</v>
      </c>
      <c r="J33" s="114"/>
      <c r="K33" s="114"/>
      <c r="L33" s="114"/>
      <c r="M33" s="51" t="n">
        <f aca="false">IF(MAX(J33:L33)&lt;0,0,MAX(J33:L33))</f>
        <v>0</v>
      </c>
      <c r="N33" s="115" t="n">
        <f aca="false">I33+M33</f>
        <v>0</v>
      </c>
      <c r="O33" s="54" t="n">
        <f aca="false">N33*E33</f>
        <v>0</v>
      </c>
      <c r="P33" s="27" t="n">
        <f aca="false">RANK(N33,N33:N34,0)</f>
        <v>1</v>
      </c>
      <c r="Q33" s="58"/>
    </row>
    <row r="34" customFormat="false" ht="16.5" hidden="true" customHeight="true" outlineLevel="0" collapsed="false">
      <c r="A34" s="45"/>
      <c r="B34" s="46"/>
      <c r="C34" s="46" t="n">
        <v>30</v>
      </c>
      <c r="D34" s="46"/>
      <c r="E34" s="46" t="n">
        <f aca="false">10^(0.794358141*((LOG((C34/174.393)/LOG(10))*(LOG((C34/174.393)/LOG(10))))))</f>
        <v>2.91178143978776</v>
      </c>
      <c r="F34" s="114"/>
      <c r="G34" s="114"/>
      <c r="H34" s="50"/>
      <c r="I34" s="51" t="n">
        <f aca="false">IF(MAX(F34:H34)&lt;0,0,MAX(F34:H34))</f>
        <v>0</v>
      </c>
      <c r="J34" s="116"/>
      <c r="K34" s="114"/>
      <c r="L34" s="114"/>
      <c r="M34" s="51" t="n">
        <f aca="false">IF(MAX(J34:L34)&lt;0,0,MAX(J34:L34))</f>
        <v>0</v>
      </c>
      <c r="N34" s="115" t="n">
        <f aca="false">I34+M34</f>
        <v>0</v>
      </c>
      <c r="O34" s="54" t="n">
        <f aca="false">N34*E34</f>
        <v>0</v>
      </c>
      <c r="P34" s="27" t="n">
        <f aca="false">RANK(N34,N33:N34,0)</f>
        <v>1</v>
      </c>
    </row>
    <row r="35" customFormat="false" ht="16.5" hidden="true" customHeight="true" outlineLevel="0" collapsed="false">
      <c r="A35" s="55" t="s">
        <v>33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customFormat="false" ht="15.75" hidden="true" customHeight="true" outlineLevel="0" collapsed="false">
      <c r="A36" s="45"/>
      <c r="B36" s="46"/>
      <c r="C36" s="46" t="n">
        <v>75</v>
      </c>
      <c r="D36" s="46"/>
      <c r="E36" s="46" t="n">
        <f aca="false">10^(0.794358141*((LOG((C36/174.393)/LOG(10))*(LOG((C36/174.393)/LOG(10))))))</f>
        <v>1.27844254841619</v>
      </c>
      <c r="F36" s="117"/>
      <c r="G36" s="114"/>
      <c r="H36" s="114"/>
      <c r="I36" s="51" t="n">
        <f aca="false">IF(MAX(F36:H36)&lt;0,0,MAX(F36:H36))</f>
        <v>0</v>
      </c>
      <c r="J36" s="116"/>
      <c r="K36" s="114"/>
      <c r="L36" s="50"/>
      <c r="M36" s="51" t="n">
        <f aca="false">IF(MAX(J36:L36)&lt;0,0,MAX(J36:L36))</f>
        <v>0</v>
      </c>
      <c r="N36" s="115" t="n">
        <f aca="false">I36+M36</f>
        <v>0</v>
      </c>
      <c r="O36" s="54" t="n">
        <f aca="false">N36*E36</f>
        <v>0</v>
      </c>
      <c r="P36" s="27" t="n">
        <f aca="false">RANK(N36,N36:N37,0)</f>
        <v>1</v>
      </c>
    </row>
    <row r="37" customFormat="false" ht="16.5" hidden="true" customHeight="true" outlineLevel="0" collapsed="false">
      <c r="A37" s="118"/>
      <c r="B37" s="119"/>
      <c r="C37" s="119" t="n">
        <v>100</v>
      </c>
      <c r="D37" s="119"/>
      <c r="E37" s="119" t="n">
        <f aca="false">10^(0.794358141*((LOG((C37/174.393)/LOG(10))*(LOG((C37/174.393)/LOG(10))))))</f>
        <v>1.11260216327112</v>
      </c>
      <c r="F37" s="120"/>
      <c r="G37" s="121"/>
      <c r="H37" s="121"/>
      <c r="I37" s="78" t="n">
        <f aca="false">IF(MAX(F37:H37)&lt;0,0,MAX(F37:H37))</f>
        <v>0</v>
      </c>
      <c r="J37" s="122"/>
      <c r="K37" s="121"/>
      <c r="L37" s="123"/>
      <c r="M37" s="78" t="n">
        <f aca="false">IF(MAX(J37:L37)&lt;0,0,MAX(J37:L37))</f>
        <v>0</v>
      </c>
      <c r="N37" s="124" t="n">
        <f aca="false">I37+M37</f>
        <v>0</v>
      </c>
      <c r="O37" s="125" t="n">
        <f aca="false">N37*E37</f>
        <v>0</v>
      </c>
      <c r="P37" s="126" t="n">
        <f aca="false">RANK(N37,N36:N37,0)</f>
        <v>1</v>
      </c>
    </row>
    <row r="38" customFormat="false" ht="16.5" hidden="false" customHeight="true" outlineLevel="0" collapsed="false">
      <c r="A38" s="127"/>
      <c r="B38" s="128"/>
      <c r="C38" s="128"/>
      <c r="D38" s="128"/>
      <c r="E38" s="129"/>
      <c r="F38" s="128"/>
    </row>
    <row r="39" customFormat="false" ht="19.5" hidden="false" customHeight="true" outlineLevel="0" collapsed="false">
      <c r="A39" s="130"/>
      <c r="B39" s="130"/>
      <c r="C39" s="130"/>
      <c r="D39" s="130"/>
      <c r="E39" s="131"/>
      <c r="F39" s="130"/>
      <c r="G39" s="130"/>
      <c r="H39" s="130"/>
      <c r="I39" s="130"/>
      <c r="J39" s="130"/>
      <c r="K39" s="132"/>
    </row>
    <row r="40" customFormat="false" ht="15.75" hidden="false" customHeight="true" outlineLevel="0" collapsed="false">
      <c r="A40" s="133"/>
      <c r="B40" s="133"/>
      <c r="C40" s="134"/>
      <c r="D40" s="134"/>
      <c r="E40" s="135"/>
      <c r="F40" s="134"/>
      <c r="G40" s="134"/>
      <c r="H40" s="134"/>
      <c r="I40" s="134"/>
      <c r="J40" s="134"/>
      <c r="K40" s="136"/>
      <c r="L40" s="134"/>
    </row>
    <row r="41" customFormat="false" ht="15.75" hidden="false" customHeight="true" outlineLevel="0" collapsed="false">
      <c r="A41" s="127" t="s">
        <v>34</v>
      </c>
    </row>
    <row r="42" customFormat="false" ht="15.75" hidden="false" customHeight="true" outlineLevel="0" collapsed="false">
      <c r="A42" s="127"/>
    </row>
    <row r="43" customFormat="false" ht="15.75" hidden="false" customHeight="true" outlineLevel="0" collapsed="false">
      <c r="A43" s="127" t="s">
        <v>35</v>
      </c>
    </row>
  </sheetData>
  <mergeCells count="14">
    <mergeCell ref="A1:P1"/>
    <mergeCell ref="A2:P2"/>
    <mergeCell ref="A3:E3"/>
    <mergeCell ref="F3:I3"/>
    <mergeCell ref="J3:M3"/>
    <mergeCell ref="N3:P3"/>
    <mergeCell ref="A5:P5"/>
    <mergeCell ref="A9:P9"/>
    <mergeCell ref="A13:P13"/>
    <mergeCell ref="A18:P18"/>
    <mergeCell ref="A23:P23"/>
    <mergeCell ref="A28:P28"/>
    <mergeCell ref="A32:P32"/>
    <mergeCell ref="A35:P35"/>
  </mergeCells>
  <printOptions headings="false" gridLines="false" gridLinesSet="true" horizontalCentered="false" verticalCentered="false"/>
  <pageMargins left="1.18125" right="0.39375" top="0.78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558ED5"/>
    <pageSetUpPr fitToPage="true"/>
  </sheetPr>
  <dimension ref="A1:AF49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Q45" activeCellId="0" sqref="Q45"/>
    </sheetView>
  </sheetViews>
  <sheetFormatPr defaultRowHeight="12.75" zeroHeight="false" outlineLevelRow="0" outlineLevelCol="0"/>
  <cols>
    <col collapsed="false" customWidth="true" hidden="false" outlineLevel="0" max="1" min="1" style="230" width="3.56"/>
    <col collapsed="false" customWidth="true" hidden="false" outlineLevel="0" max="2" min="2" style="0" width="17.11"/>
    <col collapsed="false" customWidth="true" hidden="false" outlineLevel="0" max="3" min="3" style="0" width="18.66"/>
    <col collapsed="false" customWidth="true" hidden="false" outlineLevel="0" max="5" min="4" style="0" width="8"/>
    <col collapsed="false" customWidth="true" hidden="false" outlineLevel="0" max="6" min="6" style="0" width="6.01"/>
    <col collapsed="false" customWidth="true" hidden="false" outlineLevel="0" max="7" min="7" style="1" width="9.56"/>
    <col collapsed="false" customWidth="true" hidden="false" outlineLevel="0" max="8" min="8" style="0" width="7"/>
    <col collapsed="false" customWidth="true" hidden="false" outlineLevel="0" max="10" min="9" style="2" width="6.66"/>
    <col collapsed="false" customWidth="true" hidden="false" outlineLevel="0" max="11" min="11" style="0" width="6.44"/>
    <col collapsed="false" customWidth="true" hidden="false" outlineLevel="0" max="12" min="12" style="0" width="7.44"/>
    <col collapsed="false" customWidth="true" hidden="false" outlineLevel="0" max="13" min="13" style="0" width="11.11"/>
    <col collapsed="false" customWidth="true" hidden="false" outlineLevel="0" max="14" min="14" style="0" width="5.22"/>
    <col collapsed="false" customWidth="true" hidden="false" outlineLevel="0" max="15" min="15" style="0" width="8.44"/>
    <col collapsed="false" customWidth="true" hidden="false" outlineLevel="0" max="1025" min="16" style="0" width="8.67"/>
  </cols>
  <sheetData>
    <row r="1" customFormat="false" ht="24" hidden="false" customHeight="true" outlineLevel="0" collapsed="false">
      <c r="A1" s="231" t="s">
        <v>64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</row>
    <row r="2" customFormat="false" ht="27.75" hidden="false" customHeight="true" outlineLevel="0" collapsed="false">
      <c r="B2" s="234" t="s">
        <v>65</v>
      </c>
      <c r="C2" s="234"/>
      <c r="D2" s="235"/>
      <c r="E2" s="235"/>
      <c r="F2" s="235"/>
      <c r="G2" s="235"/>
      <c r="H2" s="235"/>
      <c r="I2" s="235"/>
      <c r="J2" s="235"/>
      <c r="K2" s="235"/>
      <c r="L2" s="235"/>
      <c r="M2" s="236" t="n">
        <v>44182</v>
      </c>
      <c r="N2" s="236"/>
      <c r="O2" s="237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</row>
    <row r="3" customFormat="false" ht="17.25" hidden="false" customHeight="true" outlineLevel="0" collapsed="false">
      <c r="B3" s="238"/>
      <c r="C3" s="238"/>
      <c r="D3" s="238"/>
      <c r="E3" s="238"/>
      <c r="F3" s="238"/>
      <c r="G3" s="239"/>
      <c r="H3" s="240" t="s">
        <v>3</v>
      </c>
      <c r="I3" s="240"/>
      <c r="J3" s="240"/>
      <c r="K3" s="240"/>
      <c r="L3" s="240"/>
      <c r="M3" s="241"/>
      <c r="N3" s="242"/>
      <c r="O3" s="24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</row>
    <row r="4" customFormat="false" ht="16.5" hidden="false" customHeight="true" outlineLevel="0" collapsed="false">
      <c r="B4" s="240" t="s">
        <v>4</v>
      </c>
      <c r="C4" s="244" t="s">
        <v>5</v>
      </c>
      <c r="D4" s="240" t="s">
        <v>6</v>
      </c>
      <c r="E4" s="240" t="s">
        <v>66</v>
      </c>
      <c r="F4" s="240" t="s">
        <v>7</v>
      </c>
      <c r="G4" s="245" t="s">
        <v>8</v>
      </c>
      <c r="H4" s="246" t="s">
        <v>9</v>
      </c>
      <c r="I4" s="247" t="s">
        <v>10</v>
      </c>
      <c r="J4" s="248" t="s">
        <v>11</v>
      </c>
      <c r="K4" s="248" t="s">
        <v>67</v>
      </c>
      <c r="L4" s="249" t="s">
        <v>12</v>
      </c>
      <c r="M4" s="244" t="s">
        <v>14</v>
      </c>
      <c r="N4" s="240" t="s">
        <v>15</v>
      </c>
      <c r="O4" s="250" t="s">
        <v>68</v>
      </c>
      <c r="P4" s="251" t="s">
        <v>69</v>
      </c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</row>
    <row r="5" customFormat="false" ht="17.25" hidden="false" customHeight="true" outlineLevel="0" collapsed="false">
      <c r="B5" s="252" t="s">
        <v>70</v>
      </c>
      <c r="C5" s="253" t="s">
        <v>23</v>
      </c>
      <c r="D5" s="254" t="n">
        <v>70.3</v>
      </c>
      <c r="E5" s="255" t="s">
        <v>71</v>
      </c>
      <c r="F5" s="256" t="n">
        <v>2005</v>
      </c>
      <c r="G5" s="257" t="n">
        <f aca="false">10^(0.75194503*((LOG((D5/175.508)/LOG(10))*(LOG((D5/175.508)/LOG(10))))))</f>
        <v>1.31436909132221</v>
      </c>
      <c r="H5" s="258" t="n">
        <v>75</v>
      </c>
      <c r="I5" s="258" t="n">
        <v>78</v>
      </c>
      <c r="J5" s="258" t="n">
        <v>80</v>
      </c>
      <c r="K5" s="258" t="n">
        <v>82</v>
      </c>
      <c r="L5" s="259" t="n">
        <f aca="false">IF(MAX(H5:K5)&lt;0,0,MAX(H5:K5))</f>
        <v>82</v>
      </c>
      <c r="M5" s="260" t="n">
        <f aca="false">L5*G5*(IF(E5="M",1,1.5))</f>
        <v>107.778265488422</v>
      </c>
      <c r="N5" s="261" t="n">
        <f aca="false">RANK(M5,M5:M34,0)</f>
        <v>10</v>
      </c>
      <c r="O5" s="261" t="n">
        <f aca="false">RANK(M5,M5:M8,0)</f>
        <v>2</v>
      </c>
      <c r="P5" s="262" t="n">
        <f aca="false">RANK(M5,M5:M11,0)</f>
        <v>5</v>
      </c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</row>
    <row r="6" customFormat="false" ht="17.25" hidden="false" customHeight="true" outlineLevel="0" collapsed="false">
      <c r="B6" s="263" t="s">
        <v>72</v>
      </c>
      <c r="C6" s="264" t="s">
        <v>23</v>
      </c>
      <c r="D6" s="254" t="n">
        <v>76.4</v>
      </c>
      <c r="E6" s="254" t="s">
        <v>71</v>
      </c>
      <c r="F6" s="265" t="n">
        <v>2004</v>
      </c>
      <c r="G6" s="266" t="n">
        <f aca="false">10^(0.75194503*((LOG((D6/175.508)/LOG(10))*(LOG((D6/175.508)/LOG(10))))))</f>
        <v>1.25344352811417</v>
      </c>
      <c r="H6" s="267" t="n">
        <v>75</v>
      </c>
      <c r="I6" s="267" t="n">
        <v>80</v>
      </c>
      <c r="J6" s="267" t="n">
        <v>83</v>
      </c>
      <c r="K6" s="267" t="n">
        <v>-86</v>
      </c>
      <c r="L6" s="268" t="n">
        <f aca="false">IF(MAX(H6:K6)&lt;0,0,MAX(H6:K6))</f>
        <v>83</v>
      </c>
      <c r="M6" s="266" t="n">
        <f aca="false">L6*G6*(IF(E6="M",1,1.5))</f>
        <v>104.035812833476</v>
      </c>
      <c r="N6" s="269" t="n">
        <f aca="false">RANK(M6,M5:M29,0)</f>
        <v>11</v>
      </c>
      <c r="O6" s="269" t="n">
        <f aca="false">RANK(M6,M5:M8,0)</f>
        <v>3</v>
      </c>
      <c r="P6" s="270" t="n">
        <f aca="false">RANK(M6,M5:M11,0)</f>
        <v>6</v>
      </c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</row>
    <row r="7" customFormat="false" ht="17.25" hidden="false" customHeight="true" outlineLevel="0" collapsed="false">
      <c r="B7" s="263" t="s">
        <v>73</v>
      </c>
      <c r="C7" s="271" t="s">
        <v>23</v>
      </c>
      <c r="D7" s="254" t="n">
        <v>76.3</v>
      </c>
      <c r="E7" s="254" t="s">
        <v>71</v>
      </c>
      <c r="F7" s="271" t="n">
        <v>2004</v>
      </c>
      <c r="G7" s="266" t="n">
        <f aca="false">10^(0.75194503*((LOG((D7/175.508)/LOG(10))*(LOG((D7/175.508)/LOG(10))))))</f>
        <v>1.2543363408053</v>
      </c>
      <c r="H7" s="267" t="n">
        <v>72</v>
      </c>
      <c r="I7" s="267" t="n">
        <v>75</v>
      </c>
      <c r="J7" s="267" t="n">
        <v>77</v>
      </c>
      <c r="K7" s="267" t="n">
        <v>-80</v>
      </c>
      <c r="L7" s="268" t="n">
        <f aca="false">IF(MAX(H7:K7)&lt;0,0,MAX(H7:K7))</f>
        <v>77</v>
      </c>
      <c r="M7" s="266" t="n">
        <f aca="false">L7*G7*(IF(E7="M",1,1.5))</f>
        <v>96.5838982420083</v>
      </c>
      <c r="N7" s="272" t="n">
        <f aca="false">RANK(M7,M5:M41,0)</f>
        <v>12</v>
      </c>
      <c r="O7" s="269" t="n">
        <f aca="false">RANK(M7,M5:M8,0)</f>
        <v>4</v>
      </c>
      <c r="P7" s="270" t="n">
        <f aca="false">RANK(M7,M5:M11,0)</f>
        <v>7</v>
      </c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</row>
    <row r="8" customFormat="false" ht="15.75" hidden="false" customHeight="true" outlineLevel="0" collapsed="false">
      <c r="B8" s="273" t="s">
        <v>74</v>
      </c>
      <c r="C8" s="264" t="s">
        <v>23</v>
      </c>
      <c r="D8" s="254" t="n">
        <v>74.4</v>
      </c>
      <c r="E8" s="254" t="s">
        <v>71</v>
      </c>
      <c r="F8" s="274" t="n">
        <v>2004</v>
      </c>
      <c r="G8" s="266" t="n">
        <f aca="false">10^(0.75194503*((LOG((D8/175.508)/LOG(10))*(LOG((D8/175.508)/LOG(10))))))</f>
        <v>1.27192816611595</v>
      </c>
      <c r="H8" s="267" t="n">
        <v>82</v>
      </c>
      <c r="I8" s="267" t="n">
        <v>87</v>
      </c>
      <c r="J8" s="267" t="n">
        <v>91</v>
      </c>
      <c r="K8" s="267" t="n">
        <v>94</v>
      </c>
      <c r="L8" s="268" t="n">
        <f aca="false">IF(MAX(H8:K8)&lt;0,0,MAX(H8:K8))</f>
        <v>94</v>
      </c>
      <c r="M8" s="266" t="n">
        <f aca="false">L8*G8*(IF(E8="M",1,1.5))</f>
        <v>119.561247614899</v>
      </c>
      <c r="N8" s="272" t="n">
        <f aca="false">RANK(M8,M5:M41,0)</f>
        <v>7</v>
      </c>
      <c r="O8" s="275" t="n">
        <f aca="false">RANK(M8,M5:M8,0)</f>
        <v>1</v>
      </c>
      <c r="P8" s="270" t="n">
        <f aca="false">RANK(M8,M5:M11,0)</f>
        <v>4</v>
      </c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</row>
    <row r="9" customFormat="false" ht="15.75" hidden="false" customHeight="true" outlineLevel="0" collapsed="false">
      <c r="B9" s="263" t="s">
        <v>41</v>
      </c>
      <c r="C9" s="264" t="s">
        <v>75</v>
      </c>
      <c r="D9" s="254" t="n">
        <v>96.9</v>
      </c>
      <c r="E9" s="254" t="s">
        <v>71</v>
      </c>
      <c r="F9" s="265" t="n">
        <v>2002</v>
      </c>
      <c r="G9" s="266" t="n">
        <f aca="false">10^(0.75194503*((LOG((D9/175.508)/LOG(10))*(LOG((D9/175.508)/LOG(10))))))</f>
        <v>1.12212709190828</v>
      </c>
      <c r="H9" s="276" t="n">
        <v>152</v>
      </c>
      <c r="I9" s="276" t="n">
        <v>-162</v>
      </c>
      <c r="J9" s="276" t="n">
        <v>-162</v>
      </c>
      <c r="K9" s="276" t="s">
        <v>76</v>
      </c>
      <c r="L9" s="268" t="n">
        <f aca="false">IF(MAX(H9:K9)&lt;0,0,MAX(H9:K9))</f>
        <v>152</v>
      </c>
      <c r="M9" s="266" t="n">
        <f aca="false">L9*G9*(IF(E9="M",1,1.5))</f>
        <v>170.563317970058</v>
      </c>
      <c r="N9" s="272" t="n">
        <f aca="false">RANK(M9,M5:M31,0)</f>
        <v>3</v>
      </c>
      <c r="O9" s="277"/>
      <c r="P9" s="270" t="n">
        <f aca="false">RANK(M9,M5:M11,0)</f>
        <v>2</v>
      </c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</row>
    <row r="10" customFormat="false" ht="15.75" hidden="false" customHeight="true" outlineLevel="0" collapsed="false">
      <c r="B10" s="273" t="s">
        <v>77</v>
      </c>
      <c r="C10" s="264" t="s">
        <v>23</v>
      </c>
      <c r="D10" s="254" t="n">
        <v>90.2</v>
      </c>
      <c r="E10" s="254" t="s">
        <v>71</v>
      </c>
      <c r="F10" s="274" t="n">
        <v>2000</v>
      </c>
      <c r="G10" s="266" t="n">
        <f aca="false">10^(0.75194503*((LOG((D10/175.508)/LOG(10))*(LOG((D10/175.508)/LOG(10))))))</f>
        <v>1.15569301444478</v>
      </c>
      <c r="H10" s="276" t="n">
        <v>150</v>
      </c>
      <c r="I10" s="276" t="n">
        <v>-160</v>
      </c>
      <c r="J10" s="276" t="n">
        <v>-160</v>
      </c>
      <c r="K10" s="276" t="n">
        <v>160</v>
      </c>
      <c r="L10" s="268" t="n">
        <f aca="false">IF(MAX(H10:K10)&lt;0,0,MAX(H10:K10))</f>
        <v>160</v>
      </c>
      <c r="M10" s="266" t="n">
        <f aca="false">L10*G10*(IF(E10="M",1,1.5))</f>
        <v>184.910882311165</v>
      </c>
      <c r="N10" s="272" t="n">
        <f aca="false">RANK(M10,M5:M36,0)</f>
        <v>2</v>
      </c>
      <c r="O10" s="278"/>
      <c r="P10" s="270" t="n">
        <f aca="false">RANK(M10,M5:M11,0)</f>
        <v>1</v>
      </c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</row>
    <row r="11" customFormat="false" ht="15.6" hidden="false" customHeight="true" outlineLevel="0" collapsed="false">
      <c r="B11" s="263" t="s">
        <v>78</v>
      </c>
      <c r="C11" s="264" t="s">
        <v>23</v>
      </c>
      <c r="D11" s="254" t="n">
        <v>82.7</v>
      </c>
      <c r="E11" s="254" t="s">
        <v>71</v>
      </c>
      <c r="F11" s="274" t="n">
        <v>2000</v>
      </c>
      <c r="G11" s="266" t="n">
        <f aca="false">10^(0.75194503*((LOG((D11/175.508)/LOG(10))*(LOG((D11/175.508)/LOG(10))))))</f>
        <v>1.20310126370815</v>
      </c>
      <c r="H11" s="276" t="n">
        <v>80</v>
      </c>
      <c r="I11" s="276" t="n">
        <v>90</v>
      </c>
      <c r="J11" s="276" t="n">
        <v>100</v>
      </c>
      <c r="K11" s="276" t="n">
        <v>105</v>
      </c>
      <c r="L11" s="268" t="n">
        <f aca="false">IF(MAX(H11:K11)&lt;0,0,MAX(H11:K11))</f>
        <v>105</v>
      </c>
      <c r="M11" s="266" t="n">
        <f aca="false">L11*G11*(IF(E11="M",1,1.5))</f>
        <v>126.325632689355</v>
      </c>
      <c r="N11" s="272" t="n">
        <f aca="false">RANK(M11,M5:M36,0)</f>
        <v>6</v>
      </c>
      <c r="O11" s="278"/>
      <c r="P11" s="279" t="n">
        <f aca="false">RANK(M11,M5:M11,0)</f>
        <v>3</v>
      </c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</row>
    <row r="12" customFormat="false" ht="15.75" hidden="false" customHeight="true" outlineLevel="0" collapsed="false">
      <c r="B12" s="273" t="s">
        <v>58</v>
      </c>
      <c r="C12" s="264" t="s">
        <v>23</v>
      </c>
      <c r="D12" s="254" t="n">
        <v>99</v>
      </c>
      <c r="E12" s="254" t="s">
        <v>71</v>
      </c>
      <c r="F12" s="264" t="n">
        <v>1997</v>
      </c>
      <c r="G12" s="266" t="n">
        <f aca="false">10^(0.75194503*((LOG((D12/175.508)/LOG(10))*(LOG((D12/175.508)/LOG(10))))))</f>
        <v>1.11299895249971</v>
      </c>
      <c r="H12" s="276" t="n">
        <v>167</v>
      </c>
      <c r="I12" s="276" t="n">
        <v>-180</v>
      </c>
      <c r="J12" s="276" t="n">
        <v>-185</v>
      </c>
      <c r="K12" s="276" t="n">
        <v>-190</v>
      </c>
      <c r="L12" s="268" t="n">
        <f aca="false">IF(MAX(H12:K12)&lt;0,0,MAX(H12:K12))</f>
        <v>167</v>
      </c>
      <c r="M12" s="266" t="n">
        <f aca="false">L12*G12*(IF(E12="M",1,1.5))</f>
        <v>185.870825067451</v>
      </c>
      <c r="N12" s="272" t="n">
        <f aca="false">RANK(M12,M5:M47,0)</f>
        <v>1</v>
      </c>
      <c r="O12" s="280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</row>
    <row r="13" customFormat="false" ht="15.75" hidden="false" customHeight="true" outlineLevel="0" collapsed="false">
      <c r="B13" s="263" t="s">
        <v>79</v>
      </c>
      <c r="C13" s="264" t="s">
        <v>23</v>
      </c>
      <c r="D13" s="254" t="n">
        <v>78.1</v>
      </c>
      <c r="E13" s="254" t="s">
        <v>71</v>
      </c>
      <c r="F13" s="274" t="n">
        <v>1995</v>
      </c>
      <c r="G13" s="266" t="n">
        <f aca="false">10^(0.75194503*((LOG((D13/175.508)/LOG(10))*(LOG((D13/175.508)/LOG(10))))))</f>
        <v>1.23874419645509</v>
      </c>
      <c r="H13" s="276" t="n">
        <v>115</v>
      </c>
      <c r="I13" s="276" t="n">
        <v>-120</v>
      </c>
      <c r="J13" s="276" t="n">
        <v>120</v>
      </c>
      <c r="K13" s="276" t="n">
        <v>-123</v>
      </c>
      <c r="L13" s="268" t="n">
        <f aca="false">IF(MAX(H13:K13)&lt;0,0,MAX(H13:K13))</f>
        <v>120</v>
      </c>
      <c r="M13" s="266" t="n">
        <f aca="false">L13*G13*(IF(E13="M",1,1.5))</f>
        <v>148.64930357461</v>
      </c>
      <c r="N13" s="272" t="n">
        <f aca="false">RANK(M13,M5:M45,0)</f>
        <v>4</v>
      </c>
      <c r="O13" s="280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</row>
    <row r="14" customFormat="false" ht="15.75" hidden="false" customHeight="true" outlineLevel="0" collapsed="false">
      <c r="B14" s="263" t="s">
        <v>80</v>
      </c>
      <c r="C14" s="264" t="s">
        <v>81</v>
      </c>
      <c r="D14" s="254" t="n">
        <v>99.8</v>
      </c>
      <c r="E14" s="254" t="s">
        <v>71</v>
      </c>
      <c r="F14" s="265" t="n">
        <v>1990</v>
      </c>
      <c r="G14" s="266" t="n">
        <f aca="false">10^(0.75194503*((LOG((D14/175.508)/LOG(10))*(LOG((D14/175.508)/LOG(10))))))</f>
        <v>1.1096776090383</v>
      </c>
      <c r="H14" s="276" t="n">
        <v>100</v>
      </c>
      <c r="I14" s="276" t="n">
        <v>105</v>
      </c>
      <c r="J14" s="276" t="n">
        <v>107</v>
      </c>
      <c r="K14" s="276" t="n">
        <v>-110</v>
      </c>
      <c r="L14" s="268" t="n">
        <f aca="false">IF(MAX(H14:K14)&lt;0,0,MAX(H14:K14))</f>
        <v>107</v>
      </c>
      <c r="M14" s="266" t="n">
        <f aca="false">L14*G14*(IF(E14="M",1,1.5))</f>
        <v>118.735504167098</v>
      </c>
      <c r="N14" s="272" t="n">
        <f aca="false">RANK(M14,M5:M35,0)</f>
        <v>8</v>
      </c>
      <c r="O14" s="280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</row>
    <row r="15" customFormat="false" ht="15.75" hidden="false" customHeight="true" outlineLevel="0" collapsed="false">
      <c r="B15" s="263" t="s">
        <v>82</v>
      </c>
      <c r="C15" s="264" t="s">
        <v>23</v>
      </c>
      <c r="D15" s="254" t="n">
        <v>79.5</v>
      </c>
      <c r="E15" s="254" t="s">
        <v>71</v>
      </c>
      <c r="F15" s="274" t="n">
        <v>1987</v>
      </c>
      <c r="G15" s="266" t="n">
        <f aca="false">10^(0.75194503*((LOG((D15/175.508)/LOG(10))*(LOG((D15/175.508)/LOG(10))))))</f>
        <v>1.22728619106086</v>
      </c>
      <c r="H15" s="276" t="n">
        <v>95</v>
      </c>
      <c r="I15" s="276" t="n">
        <v>100</v>
      </c>
      <c r="J15" s="276" t="n">
        <v>105</v>
      </c>
      <c r="K15" s="276" t="n">
        <v>-107</v>
      </c>
      <c r="L15" s="268" t="n">
        <f aca="false">IF(MAX(H15:K15)&lt;0,0,MAX(H15:K15))</f>
        <v>105</v>
      </c>
      <c r="M15" s="266" t="n">
        <f aca="false">L15*G15*(IF(E15="M",1,1.5))</f>
        <v>128.86505006139</v>
      </c>
      <c r="N15" s="272" t="n">
        <f aca="false">RANK(M15,M5:M43,0)</f>
        <v>5</v>
      </c>
      <c r="O15" s="280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</row>
    <row r="16" customFormat="false" ht="16.5" hidden="false" customHeight="true" outlineLevel="0" collapsed="false">
      <c r="B16" s="273" t="s">
        <v>83</v>
      </c>
      <c r="C16" s="264" t="s">
        <v>23</v>
      </c>
      <c r="D16" s="254" t="n">
        <v>113.2</v>
      </c>
      <c r="E16" s="254" t="s">
        <v>71</v>
      </c>
      <c r="F16" s="274" t="n">
        <v>1973</v>
      </c>
      <c r="G16" s="266" t="n">
        <f aca="false">10^(0.75194503*((LOG((D16/175.508)/LOG(10))*(LOG((D16/175.508)/LOG(10))))))</f>
        <v>1.06481482963179</v>
      </c>
      <c r="H16" s="276" t="n">
        <v>85</v>
      </c>
      <c r="I16" s="276" t="n">
        <v>90</v>
      </c>
      <c r="J16" s="276" t="n">
        <v>-92</v>
      </c>
      <c r="K16" s="276" t="n">
        <v>-92</v>
      </c>
      <c r="L16" s="268" t="n">
        <f aca="false">IF(MAX(H16:K16)&lt;0,0,MAX(H16:K16))</f>
        <v>90</v>
      </c>
      <c r="M16" s="266" t="n">
        <f aca="false">L16*G16*(IF(E16="M",1,1.5))</f>
        <v>95.8333346668615</v>
      </c>
      <c r="N16" s="272" t="n">
        <f aca="false">RANK(M16,M5:M44,0)</f>
        <v>13</v>
      </c>
      <c r="O16" s="280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</row>
    <row r="17" s="103" customFormat="true" ht="15.75" hidden="false" customHeight="true" outlineLevel="0" collapsed="false">
      <c r="A17" s="230"/>
      <c r="B17" s="263" t="s">
        <v>84</v>
      </c>
      <c r="C17" s="264" t="s">
        <v>23</v>
      </c>
      <c r="D17" s="254" t="n">
        <v>102.5</v>
      </c>
      <c r="E17" s="254" t="s">
        <v>71</v>
      </c>
      <c r="F17" s="265" t="n">
        <v>1968</v>
      </c>
      <c r="G17" s="266" t="n">
        <f aca="false">10^(0.75194503*((LOG((D17/175.508)/LOG(10))*(LOG((D17/175.508)/LOG(10))))))</f>
        <v>1.09906503498039</v>
      </c>
      <c r="H17" s="276" t="n">
        <v>85</v>
      </c>
      <c r="I17" s="276" t="n">
        <v>91</v>
      </c>
      <c r="J17" s="276" t="n">
        <v>97</v>
      </c>
      <c r="K17" s="276" t="n">
        <v>103</v>
      </c>
      <c r="L17" s="268" t="n">
        <f aca="false">IF(MAX(H17:K17)&lt;0,0,MAX(H17:K17))</f>
        <v>103</v>
      </c>
      <c r="M17" s="266" t="n">
        <f aca="false">L17*G17*(IF(E17="M",1,1.5))</f>
        <v>113.20369860298</v>
      </c>
      <c r="N17" s="272" t="n">
        <f aca="false">RANK(M17,M5:M47,0)</f>
        <v>9</v>
      </c>
      <c r="O17" s="280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</row>
    <row r="18" s="103" customFormat="true" ht="15.75" hidden="true" customHeight="true" outlineLevel="0" collapsed="false">
      <c r="A18" s="230"/>
      <c r="B18" s="281"/>
      <c r="C18" s="267"/>
      <c r="D18" s="254" t="n">
        <v>55</v>
      </c>
      <c r="E18" s="254" t="s">
        <v>71</v>
      </c>
      <c r="F18" s="274"/>
      <c r="G18" s="266" t="n">
        <f aca="false">10^(0.75194503*((LOG((D18/175.508)/LOG(10))*(LOG((D18/175.508)/LOG(10))))))</f>
        <v>1.55223052332389</v>
      </c>
      <c r="H18" s="267"/>
      <c r="I18" s="267"/>
      <c r="J18" s="267"/>
      <c r="K18" s="267"/>
      <c r="L18" s="268" t="n">
        <f aca="false">IF(MAX(H18:K18)&lt;0,0,MAX(H18:K18))</f>
        <v>0</v>
      </c>
      <c r="M18" s="266" t="n">
        <f aca="false">L18*G18*(IF(E18="M",1,1.5))</f>
        <v>0</v>
      </c>
      <c r="N18" s="272" t="n">
        <f aca="false">RANK(M18,M5:M45,0)</f>
        <v>14</v>
      </c>
      <c r="O18" s="282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</row>
    <row r="19" s="103" customFormat="true" ht="15.75" hidden="true" customHeight="true" outlineLevel="0" collapsed="false">
      <c r="A19" s="230"/>
      <c r="B19" s="263"/>
      <c r="C19" s="264"/>
      <c r="D19" s="254" t="n">
        <v>55</v>
      </c>
      <c r="E19" s="254" t="s">
        <v>71</v>
      </c>
      <c r="F19" s="265"/>
      <c r="G19" s="266" t="n">
        <f aca="false">10^(0.75194503*((LOG((D19/175.508)/LOG(10))*(LOG((D19/175.508)/LOG(10))))))</f>
        <v>1.55223052332389</v>
      </c>
      <c r="H19" s="267"/>
      <c r="I19" s="267"/>
      <c r="J19" s="267"/>
      <c r="K19" s="267"/>
      <c r="L19" s="268" t="n">
        <f aca="false">IF(MAX(H19:K19)&lt;0,0,MAX(H19:K19))</f>
        <v>0</v>
      </c>
      <c r="M19" s="266" t="n">
        <f aca="false">L19*G19*(IF(E19="M",1,1.5))</f>
        <v>0</v>
      </c>
      <c r="N19" s="272" t="n">
        <f aca="false">RANK(M19,M5:M43,0)</f>
        <v>14</v>
      </c>
      <c r="O19" s="282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</row>
    <row r="20" s="103" customFormat="true" ht="15.75" hidden="true" customHeight="true" outlineLevel="0" collapsed="false">
      <c r="A20" s="230"/>
      <c r="B20" s="263"/>
      <c r="C20" s="264"/>
      <c r="D20" s="254" t="n">
        <v>55</v>
      </c>
      <c r="E20" s="254" t="s">
        <v>71</v>
      </c>
      <c r="F20" s="274"/>
      <c r="G20" s="266" t="n">
        <f aca="false">10^(0.75194503*((LOG((D20/175.508)/LOG(10))*(LOG((D20/175.508)/LOG(10))))))</f>
        <v>1.55223052332389</v>
      </c>
      <c r="H20" s="276"/>
      <c r="I20" s="276"/>
      <c r="J20" s="276"/>
      <c r="K20" s="276"/>
      <c r="L20" s="268" t="n">
        <f aca="false">IF(MAX(H20:K20)&lt;0,0,MAX(H20:K20))</f>
        <v>0</v>
      </c>
      <c r="M20" s="266" t="n">
        <f aca="false">L20*G20*(IF(E20="M",1,1.5))</f>
        <v>0</v>
      </c>
      <c r="N20" s="272" t="n">
        <f aca="false">RANK(M20,M5:M52,0)</f>
        <v>18</v>
      </c>
      <c r="O20" s="282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</row>
    <row r="21" s="285" customFormat="true" ht="15.75" hidden="true" customHeight="true" outlineLevel="0" collapsed="false">
      <c r="A21" s="230"/>
      <c r="B21" s="263"/>
      <c r="C21" s="264"/>
      <c r="D21" s="254" t="n">
        <v>55</v>
      </c>
      <c r="E21" s="254" t="s">
        <v>71</v>
      </c>
      <c r="F21" s="274"/>
      <c r="G21" s="266" t="n">
        <f aca="false">10^(0.75194503*((LOG((D21/175.508)/LOG(10))*(LOG((D21/175.508)/LOG(10))))))</f>
        <v>1.55223052332389</v>
      </c>
      <c r="H21" s="276"/>
      <c r="I21" s="276"/>
      <c r="J21" s="276"/>
      <c r="K21" s="276"/>
      <c r="L21" s="268" t="n">
        <f aca="false">IF(MAX(H21:K21)&lt;0,0,MAX(H21:K21))</f>
        <v>0</v>
      </c>
      <c r="M21" s="266" t="n">
        <f aca="false">L21*G21*(IF(E21="M",1,1.5))</f>
        <v>0</v>
      </c>
      <c r="N21" s="272" t="n">
        <f aca="false">RANK(M21,M5:M59,0)</f>
        <v>18</v>
      </c>
      <c r="O21" s="283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</row>
    <row r="22" s="103" customFormat="true" ht="16.5" hidden="true" customHeight="true" outlineLevel="0" collapsed="false">
      <c r="A22" s="230"/>
      <c r="B22" s="263"/>
      <c r="C22" s="264"/>
      <c r="D22" s="254"/>
      <c r="E22" s="254"/>
      <c r="F22" s="274"/>
      <c r="G22" s="266"/>
      <c r="H22" s="276"/>
      <c r="I22" s="276"/>
      <c r="J22" s="276"/>
      <c r="K22" s="276"/>
      <c r="L22" s="268" t="n">
        <f aca="false">IF(MAX(H22:K22)&lt;0,0,MAX(H22:K22))</f>
        <v>0</v>
      </c>
      <c r="M22" s="266" t="n">
        <f aca="false">L22*G22*(IF(E22="M",1,1.5))</f>
        <v>0</v>
      </c>
      <c r="N22" s="272" t="n">
        <f aca="false">RANK(M22,M5:M42,0)</f>
        <v>14</v>
      </c>
      <c r="O22" s="282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</row>
    <row r="23" s="103" customFormat="true" ht="16.5" hidden="true" customHeight="true" outlineLevel="0" collapsed="false">
      <c r="A23" s="230"/>
      <c r="B23" s="273"/>
      <c r="C23" s="264"/>
      <c r="D23" s="254"/>
      <c r="E23" s="254"/>
      <c r="F23" s="274"/>
      <c r="G23" s="266"/>
      <c r="H23" s="276"/>
      <c r="I23" s="276"/>
      <c r="J23" s="276"/>
      <c r="K23" s="276"/>
      <c r="L23" s="268" t="n">
        <f aca="false">IF(MAX(H23:K23)&lt;0,0,MAX(H23:K23))</f>
        <v>0</v>
      </c>
      <c r="M23" s="266" t="n">
        <f aca="false">L23*G23*(IF(E23="M",1,1.5))</f>
        <v>0</v>
      </c>
      <c r="N23" s="272" t="n">
        <f aca="false">RANK(M23,M5:M42,0)</f>
        <v>14</v>
      </c>
      <c r="O23" s="282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</row>
    <row r="24" customFormat="false" ht="16.5" hidden="true" customHeight="true" outlineLevel="0" collapsed="false">
      <c r="B24" s="263"/>
      <c r="C24" s="264"/>
      <c r="D24" s="254"/>
      <c r="E24" s="254"/>
      <c r="F24" s="274"/>
      <c r="G24" s="266"/>
      <c r="H24" s="276"/>
      <c r="I24" s="276"/>
      <c r="J24" s="276"/>
      <c r="K24" s="276"/>
      <c r="L24" s="286" t="n">
        <f aca="false">IF(MAX(H24:K24)&lt;0,0,MAX(H24:K24))</f>
        <v>0</v>
      </c>
      <c r="M24" s="266" t="n">
        <f aca="false">L24*G24*(IF(E24="M",1,1.5))</f>
        <v>0</v>
      </c>
      <c r="N24" s="272" t="n">
        <f aca="false">RANK(M24,M5:M42,0)</f>
        <v>14</v>
      </c>
      <c r="O24" s="282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</row>
    <row r="25" customFormat="false" ht="15.75" hidden="true" customHeight="true" outlineLevel="0" collapsed="false">
      <c r="B25" s="263"/>
      <c r="C25" s="264"/>
      <c r="D25" s="254"/>
      <c r="E25" s="254"/>
      <c r="F25" s="274"/>
      <c r="G25" s="266"/>
      <c r="H25" s="276"/>
      <c r="I25" s="276"/>
      <c r="J25" s="287"/>
      <c r="K25" s="287"/>
      <c r="L25" s="268" t="n">
        <f aca="false">IF(MAX(H25:K25)&lt;0,0,MAX(H25:K25))</f>
        <v>0</v>
      </c>
      <c r="M25" s="266" t="n">
        <f aca="false">L25*G25*(IF(E25="M",1,1.5))</f>
        <v>0</v>
      </c>
      <c r="N25" s="272" t="n">
        <f aca="false">RANK(M25,M5:M42,0)</f>
        <v>14</v>
      </c>
      <c r="O25" s="282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</row>
    <row r="26" customFormat="false" ht="15.75" hidden="true" customHeight="true" outlineLevel="0" collapsed="false">
      <c r="B26" s="263"/>
      <c r="C26" s="264"/>
      <c r="D26" s="254" t="n">
        <v>55</v>
      </c>
      <c r="E26" s="254" t="s">
        <v>85</v>
      </c>
      <c r="F26" s="265"/>
      <c r="G26" s="266" t="n">
        <f aca="false">10^(0.75194503*((LOG((D26/175.508)/LOG(10))*(LOG((D26/175.508)/LOG(10))))))</f>
        <v>1.55223052332389</v>
      </c>
      <c r="H26" s="276"/>
      <c r="I26" s="276"/>
      <c r="J26" s="276"/>
      <c r="K26" s="276"/>
      <c r="L26" s="268" t="n">
        <f aca="false">IF(MAX(H26:K26)&lt;0,0,MAX(H26:K26))</f>
        <v>0</v>
      </c>
      <c r="M26" s="266" t="n">
        <f aca="false">L26*G26*(IF(E26="M",1,1.5))</f>
        <v>0</v>
      </c>
      <c r="N26" s="272" t="n">
        <f aca="false">RANK(M26,M5:M42,0)</f>
        <v>14</v>
      </c>
      <c r="O26" s="282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</row>
    <row r="27" customFormat="false" ht="15.75" hidden="true" customHeight="true" outlineLevel="0" collapsed="false">
      <c r="B27" s="263"/>
      <c r="C27" s="264"/>
      <c r="D27" s="254" t="n">
        <v>55</v>
      </c>
      <c r="E27" s="254" t="s">
        <v>85</v>
      </c>
      <c r="F27" s="274"/>
      <c r="G27" s="266" t="n">
        <f aca="false">10^(0.75194503*((LOG((D27/175.508)/LOG(10))*(LOG((D27/175.508)/LOG(10))))))</f>
        <v>1.55223052332389</v>
      </c>
      <c r="H27" s="276"/>
      <c r="I27" s="276"/>
      <c r="J27" s="276"/>
      <c r="K27" s="276"/>
      <c r="L27" s="268" t="n">
        <f aca="false">IF(MAX(H27:K27)&lt;0,0,MAX(H27:K27))</f>
        <v>0</v>
      </c>
      <c r="M27" s="266" t="n">
        <f aca="false">L27*G27*(IF(E27="M",1,1.5))</f>
        <v>0</v>
      </c>
      <c r="N27" s="272" t="n">
        <f aca="false">RANK(M27,M5:M42,0)</f>
        <v>14</v>
      </c>
      <c r="O27" s="282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</row>
    <row r="28" customFormat="false" ht="15.75" hidden="true" customHeight="true" outlineLevel="0" collapsed="false">
      <c r="B28" s="273"/>
      <c r="C28" s="264"/>
      <c r="D28" s="254" t="n">
        <v>55</v>
      </c>
      <c r="E28" s="254" t="s">
        <v>85</v>
      </c>
      <c r="F28" s="264"/>
      <c r="G28" s="266" t="n">
        <f aca="false">10^(0.75194503*((LOG((D28/175.508)/LOG(10))*(LOG((D28/175.508)/LOG(10))))))</f>
        <v>1.55223052332389</v>
      </c>
      <c r="H28" s="276"/>
      <c r="I28" s="276"/>
      <c r="J28" s="276"/>
      <c r="K28" s="276"/>
      <c r="L28" s="268" t="n">
        <f aca="false">IF(MAX(H28:K28)&lt;0,0,MAX(H28:K28))</f>
        <v>0</v>
      </c>
      <c r="M28" s="266" t="n">
        <f aca="false">L28*G28*(IF(E28="M",1,1.5))</f>
        <v>0</v>
      </c>
      <c r="N28" s="272" t="n">
        <f aca="false">RANK(M28,M5:M42,0)</f>
        <v>14</v>
      </c>
      <c r="O28" s="282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</row>
    <row r="29" customFormat="false" ht="15.75" hidden="true" customHeight="true" outlineLevel="0" collapsed="false">
      <c r="B29" s="263"/>
      <c r="C29" s="264"/>
      <c r="D29" s="254" t="n">
        <v>33</v>
      </c>
      <c r="E29" s="254" t="s">
        <v>85</v>
      </c>
      <c r="F29" s="274"/>
      <c r="G29" s="266" t="n">
        <f aca="false">10^(0.75194503*((LOG((D29/175.508)/LOG(10))*(LOG((D29/175.508)/LOG(10))))))</f>
        <v>2.4894033147466</v>
      </c>
      <c r="H29" s="271"/>
      <c r="I29" s="271"/>
      <c r="J29" s="271"/>
      <c r="K29" s="271"/>
      <c r="L29" s="268" t="n">
        <f aca="false">IF(MAX(H29:K29)&lt;0,0,MAX(H29:K29))</f>
        <v>0</v>
      </c>
      <c r="M29" s="266" t="n">
        <f aca="false">L29*G29*(IF(E29="M",1,1.5))</f>
        <v>0</v>
      </c>
      <c r="N29" s="272" t="n">
        <f aca="false">RANK(M29,M5:M42,0)</f>
        <v>14</v>
      </c>
      <c r="O29" s="282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</row>
    <row r="30" customFormat="false" ht="15.75" hidden="true" customHeight="true" outlineLevel="0" collapsed="false">
      <c r="B30" s="263"/>
      <c r="C30" s="264"/>
      <c r="D30" s="254" t="n">
        <v>33</v>
      </c>
      <c r="E30" s="254" t="s">
        <v>85</v>
      </c>
      <c r="F30" s="274"/>
      <c r="G30" s="266" t="n">
        <f aca="false">10^(0.75194503*((LOG((D30/175.508)/LOG(10))*(LOG((D30/175.508)/LOG(10))))))</f>
        <v>2.4894033147466</v>
      </c>
      <c r="H30" s="271"/>
      <c r="I30" s="271"/>
      <c r="J30" s="271"/>
      <c r="K30" s="271"/>
      <c r="L30" s="268" t="n">
        <f aca="false">IF(MAX(H30:K30)&lt;0,0,MAX(H30:K30))</f>
        <v>0</v>
      </c>
      <c r="M30" s="266" t="n">
        <f aca="false">L30*G30*(IF(E30="M",1,1.5))</f>
        <v>0</v>
      </c>
      <c r="N30" s="272" t="n">
        <f aca="false">RANK(M30,M5:M42,0)</f>
        <v>14</v>
      </c>
      <c r="O30" s="282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</row>
    <row r="31" customFormat="false" ht="16.5" hidden="true" customHeight="true" outlineLevel="0" collapsed="false">
      <c r="B31" s="281"/>
      <c r="C31" s="267"/>
      <c r="D31" s="254" t="n">
        <v>33</v>
      </c>
      <c r="E31" s="254" t="s">
        <v>85</v>
      </c>
      <c r="F31" s="267"/>
      <c r="G31" s="266" t="n">
        <f aca="false">10^(0.75194503*((LOG((D31/175.508)/LOG(10))*(LOG((D31/175.508)/LOG(10))))))</f>
        <v>2.4894033147466</v>
      </c>
      <c r="H31" s="271"/>
      <c r="I31" s="271"/>
      <c r="J31" s="271"/>
      <c r="K31" s="271"/>
      <c r="L31" s="268" t="n">
        <f aca="false">IF(MAX(H31:K31)&lt;0,0,MAX(H31:K31))</f>
        <v>0</v>
      </c>
      <c r="M31" s="266" t="n">
        <f aca="false">L31*G31*(IF(E31="M",1,1.5))</f>
        <v>0</v>
      </c>
      <c r="N31" s="272" t="n">
        <f aca="false">RANK(M31,M5:M42,0)</f>
        <v>14</v>
      </c>
      <c r="O31" s="282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</row>
    <row r="32" customFormat="false" ht="15.75" hidden="true" customHeight="true" outlineLevel="0" collapsed="false">
      <c r="B32" s="263"/>
      <c r="C32" s="264"/>
      <c r="D32" s="254" t="n">
        <v>33</v>
      </c>
      <c r="E32" s="254" t="s">
        <v>85</v>
      </c>
      <c r="F32" s="274"/>
      <c r="G32" s="266" t="n">
        <f aca="false">10^(0.75194503*((LOG((D32/175.508)/LOG(10))*(LOG((D32/175.508)/LOG(10))))))</f>
        <v>2.4894033147466</v>
      </c>
      <c r="H32" s="271"/>
      <c r="I32" s="271"/>
      <c r="J32" s="271"/>
      <c r="K32" s="271"/>
      <c r="L32" s="268" t="n">
        <f aca="false">IF(MAX(H32:K32)&lt;0,0,MAX(H32:K32))</f>
        <v>0</v>
      </c>
      <c r="M32" s="266" t="n">
        <f aca="false">L32*G32*(IF(E32="M",1,1.5))</f>
        <v>0</v>
      </c>
      <c r="N32" s="272" t="n">
        <f aca="false">RANK(M32,M5:M42,0)</f>
        <v>14</v>
      </c>
      <c r="O32" s="282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</row>
    <row r="33" customFormat="false" ht="15.75" hidden="true" customHeight="true" outlineLevel="0" collapsed="false">
      <c r="B33" s="281"/>
      <c r="C33" s="267"/>
      <c r="D33" s="254" t="n">
        <v>33</v>
      </c>
      <c r="E33" s="254"/>
      <c r="F33" s="267"/>
      <c r="G33" s="266" t="n">
        <f aca="false">10^(0.75194503*((LOG((D33/175.508)/LOG(10))*(LOG((D33/175.508)/LOG(10))))))</f>
        <v>2.4894033147466</v>
      </c>
      <c r="H33" s="271"/>
      <c r="I33" s="271"/>
      <c r="J33" s="271"/>
      <c r="K33" s="271"/>
      <c r="L33" s="268" t="n">
        <f aca="false">IF(MAX(H33:K33)&lt;0,0,MAX(H33:K33))</f>
        <v>0</v>
      </c>
      <c r="M33" s="266" t="n">
        <f aca="false">L33*G33*(IF(E33="M",1,1.5))</f>
        <v>0</v>
      </c>
      <c r="N33" s="272" t="n">
        <f aca="false">RANK(M33,M5:M42,0)</f>
        <v>14</v>
      </c>
      <c r="O33" s="282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</row>
    <row r="34" customFormat="false" ht="15.75" hidden="true" customHeight="true" outlineLevel="0" collapsed="false">
      <c r="B34" s="263"/>
      <c r="C34" s="264"/>
      <c r="D34" s="254" t="n">
        <v>33</v>
      </c>
      <c r="E34" s="254"/>
      <c r="F34" s="274"/>
      <c r="G34" s="266" t="n">
        <f aca="false">10^(0.75194503*((LOG((D34/175.508)/LOG(10))*(LOG((D34/175.508)/LOG(10))))))</f>
        <v>2.4894033147466</v>
      </c>
      <c r="H34" s="271"/>
      <c r="I34" s="271"/>
      <c r="J34" s="271"/>
      <c r="K34" s="271"/>
      <c r="L34" s="268" t="n">
        <f aca="false">IF(MAX(H34:K34)&lt;0,0,MAX(H34:K34))</f>
        <v>0</v>
      </c>
      <c r="M34" s="266" t="n">
        <f aca="false">L34*G34*(IF(E34="M",1,1.5))</f>
        <v>0</v>
      </c>
      <c r="N34" s="272" t="n">
        <f aca="false">RANK(M34,M5:M42,0)</f>
        <v>14</v>
      </c>
      <c r="O34" s="282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</row>
    <row r="35" customFormat="false" ht="16.5" hidden="true" customHeight="true" outlineLevel="0" collapsed="false">
      <c r="B35" s="263"/>
      <c r="C35" s="264"/>
      <c r="D35" s="254" t="n">
        <v>33</v>
      </c>
      <c r="E35" s="254"/>
      <c r="F35" s="274"/>
      <c r="G35" s="266" t="n">
        <f aca="false">10^(0.75194503*((LOG((D35/175.508)/LOG(10))*(LOG((D35/175.508)/LOG(10))))))</f>
        <v>2.4894033147466</v>
      </c>
      <c r="H35" s="271"/>
      <c r="I35" s="271"/>
      <c r="J35" s="271"/>
      <c r="K35" s="271"/>
      <c r="L35" s="268" t="n">
        <f aca="false">IF(MAX(H35:K35)&lt;0,0,MAX(H35:K35))</f>
        <v>0</v>
      </c>
      <c r="M35" s="266" t="n">
        <f aca="false">L35*G35*(IF(E35="M",1,1.5))</f>
        <v>0</v>
      </c>
      <c r="N35" s="272" t="n">
        <f aca="false">RANK(M35,M5:M42,0)</f>
        <v>14</v>
      </c>
      <c r="O35" s="282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</row>
    <row r="36" customFormat="false" ht="16.5" hidden="true" customHeight="true" outlineLevel="0" collapsed="false">
      <c r="B36" s="263"/>
      <c r="C36" s="264"/>
      <c r="D36" s="254" t="n">
        <v>33</v>
      </c>
      <c r="E36" s="254"/>
      <c r="F36" s="274"/>
      <c r="G36" s="266" t="n">
        <f aca="false">10^(0.75194503*((LOG((D36/175.508)/LOG(10))*(LOG((D36/175.508)/LOG(10))))))</f>
        <v>2.4894033147466</v>
      </c>
      <c r="H36" s="271"/>
      <c r="I36" s="271"/>
      <c r="J36" s="271"/>
      <c r="K36" s="271"/>
      <c r="L36" s="268" t="n">
        <f aca="false">IF(MAX(H36:K36)&lt;0,0,MAX(H36:K36))</f>
        <v>0</v>
      </c>
      <c r="M36" s="266" t="n">
        <f aca="false">L36*G36*(IF(E36="M",1,1.5))</f>
        <v>0</v>
      </c>
      <c r="N36" s="288" t="n">
        <f aca="false">RANK(M36,M5:M42,0)</f>
        <v>14</v>
      </c>
      <c r="O36" s="282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</row>
    <row r="37" customFormat="false" ht="16.5" hidden="true" customHeight="true" outlineLevel="0" collapsed="false">
      <c r="B37" s="263"/>
      <c r="C37" s="264"/>
      <c r="D37" s="254" t="n">
        <v>30</v>
      </c>
      <c r="E37" s="254"/>
      <c r="F37" s="274"/>
      <c r="G37" s="266" t="n">
        <f aca="false">10^(0.75194503*((LOG((D37/175.508)/LOG(10))*(LOG((D37/175.508)/LOG(10))))))</f>
        <v>2.77053497366399</v>
      </c>
      <c r="H37" s="267"/>
      <c r="I37" s="267"/>
      <c r="J37" s="267"/>
      <c r="K37" s="267"/>
      <c r="L37" s="268" t="n">
        <f aca="false">IF(MAX(H37:K37)&lt;0,0,MAX(H37:K37))</f>
        <v>0</v>
      </c>
      <c r="M37" s="266" t="n">
        <f aca="false">L37*G37*(IF(E37="M",1,1.5))</f>
        <v>0</v>
      </c>
      <c r="N37" s="269" t="n">
        <f aca="false">RANK(M37,M5:M42,0)</f>
        <v>14</v>
      </c>
      <c r="O37" s="282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</row>
    <row r="38" customFormat="false" ht="15.75" hidden="true" customHeight="true" outlineLevel="0" collapsed="false">
      <c r="B38" s="263"/>
      <c r="C38" s="264"/>
      <c r="D38" s="254" t="n">
        <v>30</v>
      </c>
      <c r="E38" s="254"/>
      <c r="F38" s="274"/>
      <c r="G38" s="266" t="n">
        <f aca="false">10^(0.75194503*((LOG((D38/175.508)/LOG(10))*(LOG((D38/175.508)/LOG(10))))))</f>
        <v>2.77053497366399</v>
      </c>
      <c r="H38" s="267"/>
      <c r="I38" s="267"/>
      <c r="J38" s="267"/>
      <c r="K38" s="267"/>
      <c r="L38" s="268" t="n">
        <f aca="false">IF(MAX(H38:K38)&lt;0,0,MAX(H38:K38))</f>
        <v>0</v>
      </c>
      <c r="M38" s="266" t="n">
        <f aca="false">L38*G38*(IF(E38="M",1,1.5))</f>
        <v>0</v>
      </c>
      <c r="N38" s="272" t="n">
        <f aca="false">RANK(M38,M5:M42,0)</f>
        <v>14</v>
      </c>
      <c r="O38" s="282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</row>
    <row r="39" customFormat="false" ht="16.5" hidden="true" customHeight="true" outlineLevel="0" collapsed="false">
      <c r="B39" s="263"/>
      <c r="C39" s="264"/>
      <c r="D39" s="254" t="n">
        <v>30</v>
      </c>
      <c r="E39" s="254"/>
      <c r="F39" s="274"/>
      <c r="G39" s="266" t="n">
        <f aca="false">10^(0.75194503*((LOG((D39/175.508)/LOG(10))*(LOG((D39/175.508)/LOG(10))))))</f>
        <v>2.77053497366399</v>
      </c>
      <c r="H39" s="267"/>
      <c r="I39" s="267"/>
      <c r="J39" s="267"/>
      <c r="K39" s="267"/>
      <c r="L39" s="268" t="n">
        <f aca="false">IF(MAX(H39:K39)&lt;0,0,MAX(H39:K39))</f>
        <v>0</v>
      </c>
      <c r="M39" s="266" t="n">
        <f aca="false">L39*G39*(IF(E39="M",1,1.5))</f>
        <v>0</v>
      </c>
      <c r="N39" s="272" t="n">
        <f aca="false">RANK(M39,M5:M42,0)</f>
        <v>14</v>
      </c>
      <c r="O39" s="282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</row>
    <row r="40" customFormat="false" ht="16.5" hidden="true" customHeight="true" outlineLevel="0" collapsed="false">
      <c r="B40" s="273"/>
      <c r="C40" s="264"/>
      <c r="D40" s="254" t="n">
        <v>30</v>
      </c>
      <c r="E40" s="254"/>
      <c r="F40" s="274"/>
      <c r="G40" s="266" t="n">
        <f aca="false">10^(0.75194503*((LOG((D40/175.508)/LOG(10))*(LOG((D40/175.508)/LOG(10))))))</f>
        <v>2.77053497366399</v>
      </c>
      <c r="H40" s="267"/>
      <c r="I40" s="267"/>
      <c r="J40" s="267"/>
      <c r="K40" s="267"/>
      <c r="L40" s="268" t="n">
        <f aca="false">IF(MAX(H40:K40)&lt;0,0,MAX(H40:K40))</f>
        <v>0</v>
      </c>
      <c r="M40" s="266" t="n">
        <f aca="false">L40*G40*(IF(E40="M",1,1.5))</f>
        <v>0</v>
      </c>
      <c r="N40" s="272" t="n">
        <f aca="false">RANK(M40,M5:M42,0)</f>
        <v>14</v>
      </c>
      <c r="O40" s="282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</row>
    <row r="41" customFormat="false" ht="15.75" hidden="true" customHeight="true" outlineLevel="0" collapsed="false">
      <c r="B41" s="263"/>
      <c r="C41" s="264"/>
      <c r="D41" s="254" t="n">
        <v>30</v>
      </c>
      <c r="E41" s="254"/>
      <c r="F41" s="274"/>
      <c r="G41" s="266" t="n">
        <f aca="false">10^(0.75194503*((LOG((D41/175.508)/LOG(10))*(LOG((D41/175.508)/LOG(10))))))</f>
        <v>2.77053497366399</v>
      </c>
      <c r="H41" s="267"/>
      <c r="I41" s="267"/>
      <c r="J41" s="267"/>
      <c r="K41" s="267"/>
      <c r="L41" s="268" t="n">
        <f aca="false">IF(MAX(H41:K41)&lt;0,0,MAX(H41:K41))</f>
        <v>0</v>
      </c>
      <c r="M41" s="266" t="n">
        <f aca="false">L41*G41*(IF(E41="M",1,1.5))</f>
        <v>0</v>
      </c>
      <c r="N41" s="272" t="n">
        <f aca="false">RANK(M41,M5:M42,0)</f>
        <v>14</v>
      </c>
      <c r="O41" s="282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</row>
    <row r="42" customFormat="false" ht="16.5" hidden="true" customHeight="true" outlineLevel="0" collapsed="false">
      <c r="B42" s="289"/>
      <c r="C42" s="290"/>
      <c r="D42" s="291" t="n">
        <v>30</v>
      </c>
      <c r="E42" s="291"/>
      <c r="F42" s="292"/>
      <c r="G42" s="293" t="n">
        <f aca="false">10^(0.75194503*((LOG((D42/175.508)/LOG(10))*(LOG((D42/175.508)/LOG(10))))))</f>
        <v>2.77053497366399</v>
      </c>
      <c r="H42" s="294"/>
      <c r="I42" s="294"/>
      <c r="J42" s="294"/>
      <c r="K42" s="295"/>
      <c r="L42" s="296" t="n">
        <f aca="false">IF(MAX(H42:K42)&lt;0,0,MAX(H42:K42))</f>
        <v>0</v>
      </c>
      <c r="M42" s="266" t="n">
        <f aca="false">L42*G42*(IF(E42="M",1,1.5))</f>
        <v>0</v>
      </c>
      <c r="N42" s="288" t="n">
        <f aca="false">RANK(M42,M5:M42,0)</f>
        <v>14</v>
      </c>
      <c r="O42" s="282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</row>
    <row r="43" customFormat="false" ht="16.5" hidden="false" customHeight="true" outlineLevel="0" collapsed="false">
      <c r="B43" s="297"/>
      <c r="C43" s="298"/>
      <c r="D43" s="298"/>
      <c r="E43" s="298"/>
      <c r="F43" s="298"/>
      <c r="G43" s="299"/>
      <c r="H43" s="232"/>
      <c r="I43" s="300"/>
      <c r="J43" s="300"/>
      <c r="K43" s="232"/>
      <c r="L43" s="232"/>
      <c r="M43" s="232"/>
      <c r="N43" s="232"/>
      <c r="O43" s="232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</row>
    <row r="44" customFormat="false" ht="15.75" hidden="false" customHeight="true" outlineLevel="0" collapsed="false">
      <c r="B44" s="301" t="s">
        <v>86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232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</row>
    <row r="45" customFormat="false" ht="15.75" hidden="false" customHeight="true" outlineLevel="0" collapsed="false"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232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</row>
    <row r="46" customFormat="false" ht="16.45" hidden="false" customHeight="true" outlineLevel="0" collapsed="false">
      <c r="B46" s="303" t="s">
        <v>87</v>
      </c>
      <c r="C46" s="304" t="s">
        <v>81</v>
      </c>
      <c r="D46" s="305" t="n">
        <v>52.2</v>
      </c>
      <c r="E46" s="305" t="s">
        <v>85</v>
      </c>
      <c r="F46" s="306" t="n">
        <v>2004</v>
      </c>
      <c r="G46" s="307" t="n">
        <f aca="false">10^(0.783497476*((LOG((D46/153.655)/LOG(10))*(LOG((D46/153.655)/LOG(10))))))</f>
        <v>1.48678411609191</v>
      </c>
      <c r="H46" s="308" t="n">
        <v>54</v>
      </c>
      <c r="I46" s="308" t="n">
        <v>57</v>
      </c>
      <c r="J46" s="308" t="n">
        <v>60</v>
      </c>
      <c r="K46" s="309" t="n">
        <v>-62</v>
      </c>
      <c r="L46" s="310" t="n">
        <f aca="false">IF(MAX(H46:K46)&lt;0,0,MAX(H46:K46))</f>
        <v>60</v>
      </c>
      <c r="M46" s="311" t="n">
        <f aca="false">L46*G46</f>
        <v>89.2070469655149</v>
      </c>
      <c r="N46" s="312" t="n">
        <f aca="false">RANK(M46,M46:M49,0)</f>
        <v>3</v>
      </c>
      <c r="O46" s="232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</row>
    <row r="47" customFormat="false" ht="16.45" hidden="false" customHeight="true" outlineLevel="0" collapsed="false">
      <c r="B47" s="313" t="s">
        <v>88</v>
      </c>
      <c r="C47" s="314" t="s">
        <v>23</v>
      </c>
      <c r="D47" s="315" t="n">
        <v>71.9</v>
      </c>
      <c r="E47" s="315" t="s">
        <v>85</v>
      </c>
      <c r="F47" s="316" t="n">
        <v>2001</v>
      </c>
      <c r="G47" s="317" t="n">
        <f aca="false">10^(0.783497476*((LOG((D47/153.655)/LOG(10))*(LOG((D47/153.655)/LOG(10))))))</f>
        <v>1.21682657903033</v>
      </c>
      <c r="H47" s="318" t="n">
        <v>50</v>
      </c>
      <c r="I47" s="318" t="n">
        <v>53</v>
      </c>
      <c r="J47" s="318" t="n">
        <v>56</v>
      </c>
      <c r="K47" s="319" t="n">
        <v>-58</v>
      </c>
      <c r="L47" s="320" t="n">
        <f aca="false">IF(MAX(H47:K47)&lt;0,0,MAX(H47:K47))</f>
        <v>56</v>
      </c>
      <c r="M47" s="321" t="n">
        <f aca="false">L47*G47</f>
        <v>68.1422884256982</v>
      </c>
      <c r="N47" s="322" t="n">
        <f aca="false">RANK(M47,M46:M49,0)</f>
        <v>4</v>
      </c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</row>
    <row r="48" customFormat="false" ht="16.45" hidden="false" customHeight="true" outlineLevel="0" collapsed="false">
      <c r="B48" s="313" t="s">
        <v>89</v>
      </c>
      <c r="C48" s="314" t="s">
        <v>23</v>
      </c>
      <c r="D48" s="315" t="n">
        <v>77.1</v>
      </c>
      <c r="E48" s="315" t="s">
        <v>85</v>
      </c>
      <c r="F48" s="316" t="n">
        <v>1999</v>
      </c>
      <c r="G48" s="317" t="n">
        <f aca="false">10^(0.783497476*((LOG((D48/153.655)/LOG(10))*(LOG((D48/153.655)/LOG(10))))))</f>
        <v>1.17564530728732</v>
      </c>
      <c r="H48" s="318" t="n">
        <v>70</v>
      </c>
      <c r="I48" s="318" t="n">
        <v>75</v>
      </c>
      <c r="J48" s="318" t="n">
        <v>78</v>
      </c>
      <c r="K48" s="319" t="n">
        <v>-80</v>
      </c>
      <c r="L48" s="320" t="n">
        <f aca="false">IF(MAX(H48:K48)&lt;0,0,MAX(H48:K48))</f>
        <v>78</v>
      </c>
      <c r="M48" s="321" t="n">
        <f aca="false">L48*G48</f>
        <v>91.7003339684111</v>
      </c>
      <c r="N48" s="322" t="n">
        <f aca="false">RANK(M48,M46:M49,0)</f>
        <v>2</v>
      </c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</row>
    <row r="49" customFormat="false" ht="16.45" hidden="false" customHeight="true" outlineLevel="0" collapsed="false">
      <c r="B49" s="323" t="s">
        <v>90</v>
      </c>
      <c r="C49" s="324" t="s">
        <v>81</v>
      </c>
      <c r="D49" s="325" t="n">
        <v>68.4</v>
      </c>
      <c r="E49" s="325" t="s">
        <v>85</v>
      </c>
      <c r="F49" s="326" t="n">
        <v>1984</v>
      </c>
      <c r="G49" s="327" t="n">
        <f aca="false">10^(0.783497476*((LOG((D49/153.655)/LOG(10))*(LOG((D49/153.655)/LOG(10))))))</f>
        <v>1.24967676736041</v>
      </c>
      <c r="H49" s="328" t="n">
        <v>87</v>
      </c>
      <c r="I49" s="328" t="n">
        <v>90</v>
      </c>
      <c r="J49" s="328" t="n">
        <v>93</v>
      </c>
      <c r="K49" s="329" t="n">
        <v>-95</v>
      </c>
      <c r="L49" s="330" t="n">
        <f aca="false">IF(MAX(H49:K49)&lt;0,0,MAX(H49:K49))</f>
        <v>93</v>
      </c>
      <c r="M49" s="331" t="n">
        <f aca="false">L49*G49</f>
        <v>116.219939364518</v>
      </c>
      <c r="N49" s="332" t="n">
        <f aca="false">RANK(M49,M46:M49,0)</f>
        <v>1</v>
      </c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</row>
  </sheetData>
  <mergeCells count="6">
    <mergeCell ref="A1:N1"/>
    <mergeCell ref="B2:C2"/>
    <mergeCell ref="M2:N2"/>
    <mergeCell ref="B3:F3"/>
    <mergeCell ref="H3:K3"/>
    <mergeCell ref="B44:N44"/>
  </mergeCells>
  <printOptions headings="false" gridLines="false" gridLinesSet="true" horizontalCentered="false" verticalCentered="false"/>
  <pageMargins left="1.18125" right="0.39375" top="0.78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953735"/>
    <pageSetUpPr fitToPage="true"/>
  </sheetPr>
  <dimension ref="A1:AA59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30" workbookViewId="0">
      <selection pane="topLeft" activeCell="G5" activeCellId="0" sqref="G5"/>
    </sheetView>
  </sheetViews>
  <sheetFormatPr defaultRowHeight="12.75" zeroHeight="false" outlineLevelRow="0" outlineLevelCol="0"/>
  <cols>
    <col collapsed="false" customWidth="true" hidden="false" outlineLevel="0" max="1" min="1" style="233" width="4.44"/>
    <col collapsed="false" customWidth="true" hidden="false" outlineLevel="0" max="2" min="2" style="0" width="23.11"/>
    <col collapsed="false" customWidth="true" hidden="false" outlineLevel="0" max="3" min="3" style="0" width="17.56"/>
    <col collapsed="false" customWidth="true" hidden="false" outlineLevel="0" max="4" min="4" style="0" width="5.66"/>
    <col collapsed="false" customWidth="true" hidden="true" outlineLevel="0" max="5" min="5" style="0" width="5.66"/>
    <col collapsed="false" customWidth="true" hidden="false" outlineLevel="0" max="6" min="6" style="0" width="5.44"/>
    <col collapsed="false" customWidth="true" hidden="false" outlineLevel="0" max="7" min="7" style="1" width="10.11"/>
    <col collapsed="false" customWidth="true" hidden="false" outlineLevel="0" max="8" min="8" style="0" width="7.11"/>
    <col collapsed="false" customWidth="true" hidden="false" outlineLevel="0" max="10" min="9" style="2" width="5.55"/>
    <col collapsed="false" customWidth="true" hidden="false" outlineLevel="0" max="11" min="11" style="0" width="6.66"/>
    <col collapsed="false" customWidth="true" hidden="false" outlineLevel="0" max="12" min="12" style="0" width="5.55"/>
    <col collapsed="false" customWidth="true" hidden="false" outlineLevel="0" max="13" min="13" style="0" width="10.56"/>
    <col collapsed="false" customWidth="true" hidden="false" outlineLevel="0" max="14" min="14" style="0" width="8.11"/>
    <col collapsed="false" customWidth="true" hidden="false" outlineLevel="0" max="15" min="15" style="284" width="4.33"/>
    <col collapsed="false" customWidth="true" hidden="false" outlineLevel="0" max="16" min="16" style="284" width="5.33"/>
    <col collapsed="false" customWidth="true" hidden="false" outlineLevel="0" max="17" min="17" style="284" width="7.67"/>
    <col collapsed="false" customWidth="true" hidden="false" outlineLevel="0" max="27" min="18" style="284" width="8.67"/>
    <col collapsed="false" customWidth="true" hidden="false" outlineLevel="0" max="1025" min="28" style="0" width="8.67"/>
  </cols>
  <sheetData>
    <row r="1" customFormat="false" ht="24" hidden="false" customHeight="true" outlineLevel="0" collapsed="false">
      <c r="A1" s="231" t="s">
        <v>64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customFormat="false" ht="27.75" hidden="false" customHeight="true" outlineLevel="0" collapsed="false">
      <c r="A2" s="230"/>
      <c r="B2" s="234" t="s">
        <v>65</v>
      </c>
      <c r="C2" s="333"/>
      <c r="D2" s="235"/>
      <c r="E2" s="235"/>
      <c r="F2" s="235"/>
      <c r="G2" s="235"/>
      <c r="H2" s="235"/>
      <c r="I2" s="235"/>
      <c r="J2" s="235"/>
      <c r="K2" s="235"/>
      <c r="L2" s="235"/>
      <c r="M2" s="236" t="n">
        <v>44182</v>
      </c>
      <c r="N2" s="236"/>
      <c r="O2" s="334"/>
      <c r="P2" s="335"/>
      <c r="Q2" s="336"/>
    </row>
    <row r="3" customFormat="false" ht="17.25" hidden="false" customHeight="true" outlineLevel="0" collapsed="false">
      <c r="B3" s="337"/>
      <c r="C3" s="337"/>
      <c r="D3" s="337"/>
      <c r="E3" s="337"/>
      <c r="F3" s="337"/>
      <c r="G3" s="337"/>
      <c r="H3" s="338" t="s">
        <v>3</v>
      </c>
      <c r="I3" s="338"/>
      <c r="J3" s="338"/>
      <c r="K3" s="338"/>
      <c r="L3" s="338"/>
      <c r="M3" s="339"/>
      <c r="N3" s="339"/>
      <c r="O3" s="340"/>
    </row>
    <row r="4" customFormat="false" ht="16.5" hidden="false" customHeight="true" outlineLevel="0" collapsed="false">
      <c r="B4" s="341" t="s">
        <v>4</v>
      </c>
      <c r="C4" s="342" t="s">
        <v>5</v>
      </c>
      <c r="D4" s="342" t="s">
        <v>6</v>
      </c>
      <c r="E4" s="342" t="s">
        <v>66</v>
      </c>
      <c r="F4" s="342" t="s">
        <v>7</v>
      </c>
      <c r="G4" s="343" t="s">
        <v>8</v>
      </c>
      <c r="H4" s="341" t="s">
        <v>9</v>
      </c>
      <c r="I4" s="344" t="s">
        <v>10</v>
      </c>
      <c r="J4" s="344" t="s">
        <v>11</v>
      </c>
      <c r="K4" s="342" t="s">
        <v>67</v>
      </c>
      <c r="L4" s="345" t="s">
        <v>12</v>
      </c>
      <c r="M4" s="346" t="s">
        <v>14</v>
      </c>
      <c r="N4" s="338" t="s">
        <v>15</v>
      </c>
      <c r="O4" s="347"/>
    </row>
    <row r="5" s="103" customFormat="true" ht="15.75" hidden="false" customHeight="true" outlineLevel="0" collapsed="false">
      <c r="A5" s="233"/>
      <c r="B5" s="303" t="s">
        <v>87</v>
      </c>
      <c r="C5" s="304" t="s">
        <v>81</v>
      </c>
      <c r="D5" s="305" t="n">
        <v>52.2</v>
      </c>
      <c r="E5" s="305" t="s">
        <v>85</v>
      </c>
      <c r="F5" s="348" t="n">
        <v>2004</v>
      </c>
      <c r="G5" s="307" t="n">
        <f aca="false">10^(0.783497476*((LOG((D5/153.655)/LOG(10))*(LOG((D5/153.655)/LOG(10))))))</f>
        <v>1.48678411609191</v>
      </c>
      <c r="H5" s="308" t="n">
        <f aca="false">'Muži + ženy nadhoz'!H46</f>
        <v>54</v>
      </c>
      <c r="I5" s="309" t="n">
        <f aca="false">'Muži + ženy nadhoz'!I46</f>
        <v>57</v>
      </c>
      <c r="J5" s="309" t="n">
        <f aca="false">'Muži + ženy nadhoz'!J46</f>
        <v>60</v>
      </c>
      <c r="K5" s="309" t="n">
        <f aca="false">'Muži + ženy nadhoz'!K46</f>
        <v>-62</v>
      </c>
      <c r="L5" s="349" t="n">
        <f aca="false">IF(MAX(H5:K5)&lt;0,0,MAX(H5:K5))</f>
        <v>60</v>
      </c>
      <c r="M5" s="350" t="n">
        <f aca="false">L5*G5</f>
        <v>89.2070469655149</v>
      </c>
      <c r="N5" s="312" t="n">
        <f aca="false">RANK(M5,M2:M19,0)</f>
        <v>4</v>
      </c>
      <c r="O5" s="351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</row>
    <row r="6" s="103" customFormat="true" ht="15.75" hidden="false" customHeight="true" outlineLevel="0" collapsed="false">
      <c r="A6" s="233"/>
      <c r="B6" s="313" t="s">
        <v>88</v>
      </c>
      <c r="C6" s="314" t="s">
        <v>23</v>
      </c>
      <c r="D6" s="315" t="n">
        <v>71.9</v>
      </c>
      <c r="E6" s="315" t="s">
        <v>85</v>
      </c>
      <c r="F6" s="352" t="n">
        <v>2001</v>
      </c>
      <c r="G6" s="317" t="n">
        <f aca="false">10^(0.783497476*((LOG((D6/153.655)/LOG(10))*(LOG((D6/153.655)/LOG(10))))))</f>
        <v>1.21682657903033</v>
      </c>
      <c r="H6" s="318" t="n">
        <f aca="false">'Muži + ženy nadhoz'!H47</f>
        <v>50</v>
      </c>
      <c r="I6" s="319" t="n">
        <f aca="false">'Muži + ženy nadhoz'!I47</f>
        <v>53</v>
      </c>
      <c r="J6" s="319" t="n">
        <f aca="false">'Muži + ženy nadhoz'!J47</f>
        <v>56</v>
      </c>
      <c r="K6" s="319" t="n">
        <f aca="false">'Muži + ženy nadhoz'!K47</f>
        <v>-58</v>
      </c>
      <c r="L6" s="353" t="n">
        <f aca="false">IF(MAX(H6:K6)&lt;0,0,MAX(H6:K6))</f>
        <v>56</v>
      </c>
      <c r="M6" s="354" t="n">
        <f aca="false">L6*G6</f>
        <v>68.1422884256982</v>
      </c>
      <c r="N6" s="322" t="n">
        <f aca="false">RANK(M6,M6:M31,0)</f>
        <v>3</v>
      </c>
      <c r="O6" s="351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</row>
    <row r="7" s="103" customFormat="true" ht="15.75" hidden="false" customHeight="true" outlineLevel="0" collapsed="false">
      <c r="A7" s="233"/>
      <c r="B7" s="313" t="s">
        <v>89</v>
      </c>
      <c r="C7" s="314" t="s">
        <v>81</v>
      </c>
      <c r="D7" s="315" t="n">
        <v>77.1</v>
      </c>
      <c r="E7" s="315" t="s">
        <v>85</v>
      </c>
      <c r="F7" s="352" t="n">
        <v>1999</v>
      </c>
      <c r="G7" s="317" t="n">
        <f aca="false">10^(0.783497476*((LOG((D7/153.655)/LOG(10))*(LOG((D7/153.655)/LOG(10))))))</f>
        <v>1.17564530728732</v>
      </c>
      <c r="H7" s="318" t="n">
        <f aca="false">'Muži + ženy nadhoz'!H48</f>
        <v>70</v>
      </c>
      <c r="I7" s="319" t="n">
        <f aca="false">'Muži + ženy nadhoz'!I48</f>
        <v>75</v>
      </c>
      <c r="J7" s="319" t="n">
        <f aca="false">'Muži + ženy nadhoz'!J48</f>
        <v>78</v>
      </c>
      <c r="K7" s="319" t="n">
        <f aca="false">'Muži + ženy nadhoz'!K48</f>
        <v>-80</v>
      </c>
      <c r="L7" s="353" t="n">
        <f aca="false">IF(MAX(H7:K7)&lt;0,0,MAX(H7:K7))</f>
        <v>78</v>
      </c>
      <c r="M7" s="354" t="n">
        <f aca="false">L7*G7</f>
        <v>91.7003339684111</v>
      </c>
      <c r="N7" s="322" t="n">
        <f aca="false">RANK(M7,M5:M22,0)</f>
        <v>2</v>
      </c>
      <c r="O7" s="351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</row>
    <row r="8" s="103" customFormat="true" ht="15.75" hidden="false" customHeight="true" outlineLevel="0" collapsed="false">
      <c r="A8" s="233"/>
      <c r="B8" s="323" t="s">
        <v>90</v>
      </c>
      <c r="C8" s="324" t="s">
        <v>23</v>
      </c>
      <c r="D8" s="325" t="n">
        <v>68.4</v>
      </c>
      <c r="E8" s="325" t="s">
        <v>85</v>
      </c>
      <c r="F8" s="355" t="n">
        <v>1984</v>
      </c>
      <c r="G8" s="327" t="n">
        <f aca="false">10^(0.783497476*((LOG((D8/153.655)/LOG(10))*(LOG((D8/153.655)/LOG(10))))))</f>
        <v>1.24967676736041</v>
      </c>
      <c r="H8" s="356" t="n">
        <f aca="false">'Muži + ženy nadhoz'!H49</f>
        <v>87</v>
      </c>
      <c r="I8" s="357" t="n">
        <f aca="false">'Muži + ženy nadhoz'!I49</f>
        <v>90</v>
      </c>
      <c r="J8" s="357" t="n">
        <f aca="false">'Muži + ženy nadhoz'!J49</f>
        <v>93</v>
      </c>
      <c r="K8" s="357" t="n">
        <f aca="false">'Muži + ženy nadhoz'!K49</f>
        <v>-95</v>
      </c>
      <c r="L8" s="358" t="n">
        <f aca="false">IF(MAX(H8:K8)&lt;0,0,MAX(H8:K8))</f>
        <v>93</v>
      </c>
      <c r="M8" s="359" t="n">
        <f aca="false">L8*G8</f>
        <v>116.219939364518</v>
      </c>
      <c r="N8" s="332" t="n">
        <f aca="false">RANK(M8,M7:M24,0)</f>
        <v>1</v>
      </c>
      <c r="O8" s="351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</row>
    <row r="9" s="103" customFormat="true" ht="15.75" hidden="true" customHeight="true" outlineLevel="0" collapsed="false">
      <c r="A9" s="233"/>
      <c r="B9" s="360" t="n">
        <f aca="false">'Muži + ženy nadhoz'!B26</f>
        <v>0</v>
      </c>
      <c r="C9" s="360" t="n">
        <f aca="false">'Muži + ženy nadhoz'!C26</f>
        <v>0</v>
      </c>
      <c r="D9" s="361" t="n">
        <f aca="false">'Muži + ženy nadhoz'!D26</f>
        <v>55</v>
      </c>
      <c r="E9" s="361" t="str">
        <f aca="false">'Muži + ženy nadhoz'!E26</f>
        <v>Ž</v>
      </c>
      <c r="F9" s="362" t="n">
        <f aca="false">'Muži + ženy nadhoz'!F26</f>
        <v>0</v>
      </c>
      <c r="G9" s="361" t="n">
        <f aca="false">'Muži + ženy nadhoz'!G26</f>
        <v>1.55223052332389</v>
      </c>
      <c r="H9" s="363" t="n">
        <f aca="false">'Muži + ženy nadhoz'!H26</f>
        <v>0</v>
      </c>
      <c r="I9" s="364" t="n">
        <f aca="false">'Muži + ženy nadhoz'!I26</f>
        <v>0</v>
      </c>
      <c r="J9" s="364" t="n">
        <f aca="false">'Muži + ženy nadhoz'!J26</f>
        <v>0</v>
      </c>
      <c r="K9" s="365" t="n">
        <f aca="false">'Muži + ženy nadhoz'!K26</f>
        <v>0</v>
      </c>
      <c r="L9" s="366" t="n">
        <f aca="false">IF(MAX(H9:K9)&lt;0,0,MAX(H9:K9))</f>
        <v>0</v>
      </c>
      <c r="M9" s="367" t="n">
        <f aca="false">L9*G9</f>
        <v>0</v>
      </c>
      <c r="N9" s="368" t="n">
        <f aca="false">RANK(M9,M5:M23,0)</f>
        <v>5</v>
      </c>
      <c r="O9" s="351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</row>
    <row r="10" s="103" customFormat="true" ht="15.75" hidden="true" customHeight="true" outlineLevel="0" collapsed="false">
      <c r="A10" s="233"/>
      <c r="B10" s="369" t="n">
        <f aca="false">'Muži + ženy nadhoz'!B27</f>
        <v>0</v>
      </c>
      <c r="C10" s="369" t="n">
        <f aca="false">'Muži + ženy nadhoz'!C27</f>
        <v>0</v>
      </c>
      <c r="D10" s="370" t="n">
        <f aca="false">'Muži + ženy nadhoz'!D27</f>
        <v>55</v>
      </c>
      <c r="E10" s="370" t="str">
        <f aca="false">'Muži + ženy nadhoz'!E27</f>
        <v>Ž</v>
      </c>
      <c r="F10" s="371" t="n">
        <f aca="false">'Muži + ženy nadhoz'!F27</f>
        <v>0</v>
      </c>
      <c r="G10" s="370" t="n">
        <f aca="false">'Muži + ženy nadhoz'!G27</f>
        <v>1.55223052332389</v>
      </c>
      <c r="H10" s="372" t="n">
        <f aca="false">'Muži + ženy nadhoz'!H27</f>
        <v>0</v>
      </c>
      <c r="I10" s="315" t="n">
        <f aca="false">'Muži + ženy nadhoz'!I27</f>
        <v>0</v>
      </c>
      <c r="J10" s="315" t="n">
        <f aca="false">'Muži + ženy nadhoz'!J27</f>
        <v>0</v>
      </c>
      <c r="K10" s="373" t="n">
        <f aca="false">'Muži + ženy nadhoz'!K27</f>
        <v>0</v>
      </c>
      <c r="L10" s="374" t="n">
        <f aca="false">IF(MAX(H10:K10)&lt;0,0,MAX(H10:K10))</f>
        <v>0</v>
      </c>
      <c r="M10" s="375" t="n">
        <f aca="false">L10*G10</f>
        <v>0</v>
      </c>
      <c r="N10" s="376" t="n">
        <f aca="false">RANK(M10,M5:M22,0)</f>
        <v>5</v>
      </c>
      <c r="O10" s="351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</row>
    <row r="11" s="103" customFormat="true" ht="15.75" hidden="true" customHeight="true" outlineLevel="0" collapsed="false">
      <c r="A11" s="233"/>
      <c r="B11" s="369" t="n">
        <f aca="false">'Muži + ženy nadhoz'!B28</f>
        <v>0</v>
      </c>
      <c r="C11" s="369" t="n">
        <f aca="false">'Muži + ženy nadhoz'!C28</f>
        <v>0</v>
      </c>
      <c r="D11" s="370" t="n">
        <f aca="false">'Muži + ženy nadhoz'!D28</f>
        <v>55</v>
      </c>
      <c r="E11" s="370" t="str">
        <f aca="false">'Muži + ženy nadhoz'!E28</f>
        <v>Ž</v>
      </c>
      <c r="F11" s="371" t="n">
        <f aca="false">'Muži + ženy nadhoz'!F28</f>
        <v>0</v>
      </c>
      <c r="G11" s="370" t="n">
        <f aca="false">'Muži + ženy nadhoz'!G28</f>
        <v>1.55223052332389</v>
      </c>
      <c r="H11" s="372" t="n">
        <f aca="false">'Muži + ženy nadhoz'!H28</f>
        <v>0</v>
      </c>
      <c r="I11" s="315" t="n">
        <f aca="false">'Muži + ženy nadhoz'!I28</f>
        <v>0</v>
      </c>
      <c r="J11" s="315" t="n">
        <f aca="false">'Muži + ženy nadhoz'!J28</f>
        <v>0</v>
      </c>
      <c r="K11" s="373" t="n">
        <f aca="false">'Muži + ženy nadhoz'!K28</f>
        <v>0</v>
      </c>
      <c r="L11" s="374" t="n">
        <f aca="false">IF(MAX(H11:K11)&lt;0,0,MAX(H11:K11))</f>
        <v>0</v>
      </c>
      <c r="M11" s="375" t="n">
        <f aca="false">L11*G11</f>
        <v>0</v>
      </c>
      <c r="N11" s="376" t="n">
        <f aca="false">RANK(M11,M5:M22,0)</f>
        <v>5</v>
      </c>
      <c r="O11" s="351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</row>
    <row r="12" s="103" customFormat="true" ht="15.75" hidden="true" customHeight="true" outlineLevel="0" collapsed="false">
      <c r="A12" s="233"/>
      <c r="B12" s="369" t="n">
        <f aca="false">'Muži + ženy nadhoz'!B29</f>
        <v>0</v>
      </c>
      <c r="C12" s="369" t="n">
        <f aca="false">'Muži + ženy nadhoz'!C29</f>
        <v>0</v>
      </c>
      <c r="D12" s="370" t="n">
        <f aca="false">'Muži + ženy nadhoz'!D29</f>
        <v>33</v>
      </c>
      <c r="E12" s="370" t="str">
        <f aca="false">'Muži + ženy nadhoz'!E29</f>
        <v>Ž</v>
      </c>
      <c r="F12" s="371" t="n">
        <f aca="false">'Muži + ženy nadhoz'!F29</f>
        <v>0</v>
      </c>
      <c r="G12" s="370" t="n">
        <f aca="false">'Muži + ženy nadhoz'!G29</f>
        <v>2.4894033147466</v>
      </c>
      <c r="H12" s="372" t="n">
        <f aca="false">'Muži + ženy nadhoz'!H29</f>
        <v>0</v>
      </c>
      <c r="I12" s="315" t="n">
        <f aca="false">'Muži + ženy nadhoz'!I29</f>
        <v>0</v>
      </c>
      <c r="J12" s="315" t="n">
        <f aca="false">'Muži + ženy nadhoz'!J29</f>
        <v>0</v>
      </c>
      <c r="K12" s="373" t="n">
        <f aca="false">'Muži + ženy nadhoz'!K29</f>
        <v>0</v>
      </c>
      <c r="L12" s="374" t="n">
        <f aca="false">IF(MAX(H12:K12)&lt;0,0,MAX(H12:K12))</f>
        <v>0</v>
      </c>
      <c r="M12" s="375" t="n">
        <f aca="false">L12*G12</f>
        <v>0</v>
      </c>
      <c r="N12" s="376" t="n">
        <f aca="false">RANK(M12,M5:M24,0)</f>
        <v>5</v>
      </c>
      <c r="O12" s="351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</row>
    <row r="13" s="103" customFormat="true" ht="15.75" hidden="true" customHeight="true" outlineLevel="0" collapsed="false">
      <c r="A13" s="233"/>
      <c r="B13" s="369" t="n">
        <f aca="false">'Muži + ženy nadhoz'!B30</f>
        <v>0</v>
      </c>
      <c r="C13" s="369" t="n">
        <f aca="false">'Muži + ženy nadhoz'!C30</f>
        <v>0</v>
      </c>
      <c r="D13" s="370" t="n">
        <f aca="false">'Muži + ženy nadhoz'!D30</f>
        <v>33</v>
      </c>
      <c r="E13" s="370" t="str">
        <f aca="false">'Muži + ženy nadhoz'!E30</f>
        <v>Ž</v>
      </c>
      <c r="F13" s="371" t="n">
        <f aca="false">'Muži + ženy nadhoz'!F30</f>
        <v>0</v>
      </c>
      <c r="G13" s="370" t="n">
        <f aca="false">'Muži + ženy nadhoz'!G30</f>
        <v>2.4894033147466</v>
      </c>
      <c r="H13" s="372" t="n">
        <f aca="false">'Muži + ženy nadhoz'!H30</f>
        <v>0</v>
      </c>
      <c r="I13" s="315" t="n">
        <f aca="false">'Muži + ženy nadhoz'!I30</f>
        <v>0</v>
      </c>
      <c r="J13" s="315" t="n">
        <f aca="false">'Muži + ženy nadhoz'!J30</f>
        <v>0</v>
      </c>
      <c r="K13" s="373" t="n">
        <f aca="false">'Muži + ženy nadhoz'!K30</f>
        <v>0</v>
      </c>
      <c r="L13" s="374" t="n">
        <f aca="false">IF(MAX(H13:K13)&lt;0,0,MAX(H13:K13))</f>
        <v>0</v>
      </c>
      <c r="M13" s="375" t="n">
        <f aca="false">L13*G13</f>
        <v>0</v>
      </c>
      <c r="N13" s="376" t="n">
        <f aca="false">RANK(M13,M5:M23,0)</f>
        <v>5</v>
      </c>
      <c r="O13" s="351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</row>
    <row r="14" s="103" customFormat="true" ht="15.75" hidden="true" customHeight="true" outlineLevel="0" collapsed="false">
      <c r="A14" s="233"/>
      <c r="B14" s="369" t="n">
        <f aca="false">'Muži + ženy nadhoz'!B31</f>
        <v>0</v>
      </c>
      <c r="C14" s="369" t="n">
        <f aca="false">'Muži + ženy nadhoz'!C31</f>
        <v>0</v>
      </c>
      <c r="D14" s="370" t="n">
        <f aca="false">'Muži + ženy nadhoz'!D31</f>
        <v>33</v>
      </c>
      <c r="E14" s="370" t="str">
        <f aca="false">'Muži + ženy nadhoz'!E31</f>
        <v>Ž</v>
      </c>
      <c r="F14" s="371" t="n">
        <f aca="false">'Muži + ženy nadhoz'!F31</f>
        <v>0</v>
      </c>
      <c r="G14" s="370" t="n">
        <f aca="false">'Muži + ženy nadhoz'!G31</f>
        <v>2.4894033147466</v>
      </c>
      <c r="H14" s="372" t="n">
        <f aca="false">'Muži + ženy nadhoz'!H31</f>
        <v>0</v>
      </c>
      <c r="I14" s="315" t="n">
        <f aca="false">'Muži + ženy nadhoz'!I31</f>
        <v>0</v>
      </c>
      <c r="J14" s="315" t="n">
        <f aca="false">'Muži + ženy nadhoz'!J31</f>
        <v>0</v>
      </c>
      <c r="K14" s="373" t="n">
        <f aca="false">'Muži + ženy nadhoz'!K31</f>
        <v>0</v>
      </c>
      <c r="L14" s="374" t="n">
        <f aca="false">IF(MAX(H14:K14)&lt;0,0,MAX(H14:K14))</f>
        <v>0</v>
      </c>
      <c r="M14" s="375" t="n">
        <f aca="false">L14*G14</f>
        <v>0</v>
      </c>
      <c r="N14" s="376" t="n">
        <f aca="false">RANK(M14,M5:M29,0)</f>
        <v>5</v>
      </c>
      <c r="O14" s="351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</row>
    <row r="15" s="103" customFormat="true" ht="15.75" hidden="true" customHeight="true" outlineLevel="0" collapsed="false">
      <c r="A15" s="233"/>
      <c r="B15" s="369" t="n">
        <f aca="false">'Muži + ženy nadhoz'!B32</f>
        <v>0</v>
      </c>
      <c r="C15" s="369" t="n">
        <f aca="false">'Muži + ženy nadhoz'!C32</f>
        <v>0</v>
      </c>
      <c r="D15" s="370" t="n">
        <f aca="false">'Muži + ženy nadhoz'!D32</f>
        <v>33</v>
      </c>
      <c r="E15" s="370" t="str">
        <f aca="false">'Muži + ženy nadhoz'!E32</f>
        <v>Ž</v>
      </c>
      <c r="F15" s="371" t="n">
        <f aca="false">'Muži + ženy nadhoz'!F32</f>
        <v>0</v>
      </c>
      <c r="G15" s="370" t="n">
        <f aca="false">'Muži + ženy nadhoz'!G32</f>
        <v>2.4894033147466</v>
      </c>
      <c r="H15" s="372" t="n">
        <f aca="false">'Muži + ženy nadhoz'!H32</f>
        <v>0</v>
      </c>
      <c r="I15" s="315" t="n">
        <f aca="false">'Muži + ženy nadhoz'!I32</f>
        <v>0</v>
      </c>
      <c r="J15" s="315" t="n">
        <f aca="false">'Muži + ženy nadhoz'!J32</f>
        <v>0</v>
      </c>
      <c r="K15" s="373" t="n">
        <f aca="false">'Muži + ženy nadhoz'!K32</f>
        <v>0</v>
      </c>
      <c r="L15" s="374" t="n">
        <f aca="false">IF(MAX(H15:K15)&lt;0,0,MAX(H15:K15))</f>
        <v>0</v>
      </c>
      <c r="M15" s="375" t="n">
        <f aca="false">L15*G15</f>
        <v>0</v>
      </c>
      <c r="N15" s="376" t="n">
        <f aca="false">RANK(M15,M5:M28,0)</f>
        <v>5</v>
      </c>
      <c r="O15" s="351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</row>
    <row r="16" s="103" customFormat="true" ht="15.75" hidden="true" customHeight="true" outlineLevel="0" collapsed="false">
      <c r="A16" s="233"/>
      <c r="B16" s="369" t="n">
        <f aca="false">'Muži + ženy nadhoz'!B33</f>
        <v>0</v>
      </c>
      <c r="C16" s="369" t="n">
        <f aca="false">'Muži + ženy nadhoz'!C33</f>
        <v>0</v>
      </c>
      <c r="D16" s="370" t="n">
        <f aca="false">'Muži + ženy nadhoz'!D33</f>
        <v>33</v>
      </c>
      <c r="E16" s="370" t="n">
        <f aca="false">'Muži + ženy nadhoz'!E33</f>
        <v>0</v>
      </c>
      <c r="F16" s="371" t="n">
        <f aca="false">'Muži + ženy nadhoz'!F33</f>
        <v>0</v>
      </c>
      <c r="G16" s="370" t="n">
        <f aca="false">'Muži + ženy nadhoz'!G33</f>
        <v>2.4894033147466</v>
      </c>
      <c r="H16" s="372" t="n">
        <f aca="false">'Muži + ženy nadhoz'!H33</f>
        <v>0</v>
      </c>
      <c r="I16" s="315" t="n">
        <f aca="false">'Muži + ženy nadhoz'!I33</f>
        <v>0</v>
      </c>
      <c r="J16" s="315" t="n">
        <f aca="false">'Muži + ženy nadhoz'!J33</f>
        <v>0</v>
      </c>
      <c r="K16" s="373" t="n">
        <f aca="false">'Muži + ženy nadhoz'!K33</f>
        <v>0</v>
      </c>
      <c r="L16" s="374" t="n">
        <f aca="false">IF(MAX(H16:K16)&lt;0,0,MAX(H16:K16))</f>
        <v>0</v>
      </c>
      <c r="M16" s="375" t="n">
        <f aca="false">L16*G16</f>
        <v>0</v>
      </c>
      <c r="N16" s="376" t="n">
        <f aca="false">RANK(M16,M5:M30,0)</f>
        <v>5</v>
      </c>
      <c r="O16" s="351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</row>
    <row r="17" s="103" customFormat="true" ht="15.75" hidden="true" customHeight="true" outlineLevel="0" collapsed="false">
      <c r="A17" s="233"/>
      <c r="B17" s="369" t="n">
        <f aca="false">'Muži + ženy nadhoz'!B34</f>
        <v>0</v>
      </c>
      <c r="C17" s="369" t="n">
        <f aca="false">'Muži + ženy nadhoz'!C34</f>
        <v>0</v>
      </c>
      <c r="D17" s="370" t="n">
        <f aca="false">'Muži + ženy nadhoz'!D34</f>
        <v>33</v>
      </c>
      <c r="E17" s="370" t="n">
        <f aca="false">'Muži + ženy nadhoz'!E34</f>
        <v>0</v>
      </c>
      <c r="F17" s="371" t="n">
        <f aca="false">'Muži + ženy nadhoz'!F34</f>
        <v>0</v>
      </c>
      <c r="G17" s="370" t="n">
        <f aca="false">'Muži + ženy nadhoz'!G34</f>
        <v>2.4894033147466</v>
      </c>
      <c r="H17" s="372" t="n">
        <f aca="false">'Muži + ženy nadhoz'!H34</f>
        <v>0</v>
      </c>
      <c r="I17" s="315" t="n">
        <f aca="false">'Muži + ženy nadhoz'!I34</f>
        <v>0</v>
      </c>
      <c r="J17" s="315" t="n">
        <f aca="false">'Muži + ženy nadhoz'!J34</f>
        <v>0</v>
      </c>
      <c r="K17" s="373" t="n">
        <f aca="false">'Muži + ženy nadhoz'!K34</f>
        <v>0</v>
      </c>
      <c r="L17" s="374" t="n">
        <f aca="false">IF(MAX(H17:K17)&lt;0,0,MAX(H17:K17))</f>
        <v>0</v>
      </c>
      <c r="M17" s="375" t="n">
        <f aca="false">L17*G17</f>
        <v>0</v>
      </c>
      <c r="N17" s="376" t="n">
        <f aca="false">RANK(M17,M5:M29,0)</f>
        <v>5</v>
      </c>
      <c r="O17" s="351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</row>
    <row r="18" s="103" customFormat="true" ht="15.75" hidden="true" customHeight="true" outlineLevel="0" collapsed="false">
      <c r="A18" s="233"/>
      <c r="B18" s="369" t="n">
        <f aca="false">'Muži + ženy nadhoz'!B35</f>
        <v>0</v>
      </c>
      <c r="C18" s="369" t="n">
        <f aca="false">'Muži + ženy nadhoz'!C35</f>
        <v>0</v>
      </c>
      <c r="D18" s="370" t="n">
        <f aca="false">'Muži + ženy nadhoz'!D35</f>
        <v>33</v>
      </c>
      <c r="E18" s="370" t="n">
        <f aca="false">'Muži + ženy nadhoz'!E35</f>
        <v>0</v>
      </c>
      <c r="F18" s="371" t="n">
        <f aca="false">'Muži + ženy nadhoz'!F35</f>
        <v>0</v>
      </c>
      <c r="G18" s="370" t="n">
        <f aca="false">'Muži + ženy nadhoz'!G35</f>
        <v>2.4894033147466</v>
      </c>
      <c r="H18" s="372" t="n">
        <f aca="false">'Muži + ženy nadhoz'!H35</f>
        <v>0</v>
      </c>
      <c r="I18" s="315" t="n">
        <f aca="false">'Muži + ženy nadhoz'!I35</f>
        <v>0</v>
      </c>
      <c r="J18" s="315" t="n">
        <f aca="false">'Muži + ženy nadhoz'!J35</f>
        <v>0</v>
      </c>
      <c r="K18" s="373" t="n">
        <f aca="false">'Muži + ženy nadhoz'!K35</f>
        <v>0</v>
      </c>
      <c r="L18" s="374" t="n">
        <f aca="false">IF(MAX(H18:K18)&lt;0,0,MAX(H18:K18))</f>
        <v>0</v>
      </c>
      <c r="M18" s="375" t="n">
        <f aca="false">L18*G18</f>
        <v>0</v>
      </c>
      <c r="N18" s="376" t="n">
        <f aca="false">RANK(M18,M5:M31,0)</f>
        <v>5</v>
      </c>
      <c r="O18" s="351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</row>
    <row r="19" s="103" customFormat="true" ht="15.75" hidden="true" customHeight="true" outlineLevel="0" collapsed="false">
      <c r="A19" s="233"/>
      <c r="B19" s="369" t="n">
        <f aca="false">'Muži + ženy nadhoz'!B36</f>
        <v>0</v>
      </c>
      <c r="C19" s="369" t="n">
        <f aca="false">'Muži + ženy nadhoz'!C36</f>
        <v>0</v>
      </c>
      <c r="D19" s="370" t="n">
        <f aca="false">'Muži + ženy nadhoz'!D36</f>
        <v>33</v>
      </c>
      <c r="E19" s="370" t="n">
        <f aca="false">'Muži + ženy nadhoz'!E36</f>
        <v>0</v>
      </c>
      <c r="F19" s="371" t="n">
        <f aca="false">'Muži + ženy nadhoz'!F36</f>
        <v>0</v>
      </c>
      <c r="G19" s="370" t="n">
        <f aca="false">'Muži + ženy nadhoz'!G36</f>
        <v>2.4894033147466</v>
      </c>
      <c r="H19" s="372" t="n">
        <f aca="false">'Muži + ženy nadhoz'!H36</f>
        <v>0</v>
      </c>
      <c r="I19" s="315" t="n">
        <f aca="false">'Muži + ženy nadhoz'!I36</f>
        <v>0</v>
      </c>
      <c r="J19" s="315" t="n">
        <f aca="false">'Muži + ženy nadhoz'!J36</f>
        <v>0</v>
      </c>
      <c r="K19" s="373" t="n">
        <f aca="false">'Muži + ženy nadhoz'!K36</f>
        <v>0</v>
      </c>
      <c r="L19" s="374" t="n">
        <f aca="false">IF(MAX(H19:K19)&lt;0,0,MAX(H19:K19))</f>
        <v>0</v>
      </c>
      <c r="M19" s="375" t="n">
        <f aca="false">L19*G19</f>
        <v>0</v>
      </c>
      <c r="N19" s="376" t="n">
        <f aca="false">RANK(M19,M5:M31,0)</f>
        <v>5</v>
      </c>
      <c r="O19" s="351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</row>
    <row r="20" s="103" customFormat="true" ht="15.75" hidden="true" customHeight="true" outlineLevel="0" collapsed="false">
      <c r="A20" s="233"/>
      <c r="B20" s="369" t="n">
        <f aca="false">'Muži + ženy nadhoz'!B37</f>
        <v>0</v>
      </c>
      <c r="C20" s="369" t="n">
        <f aca="false">'Muži + ženy nadhoz'!C37</f>
        <v>0</v>
      </c>
      <c r="D20" s="370" t="n">
        <f aca="false">'Muži + ženy nadhoz'!D37</f>
        <v>30</v>
      </c>
      <c r="E20" s="370" t="n">
        <f aca="false">'Muži + ženy nadhoz'!E37</f>
        <v>0</v>
      </c>
      <c r="F20" s="371" t="n">
        <f aca="false">'Muži + ženy nadhoz'!F37</f>
        <v>0</v>
      </c>
      <c r="G20" s="370" t="n">
        <f aca="false">'Muži + ženy nadhoz'!G37</f>
        <v>2.77053497366399</v>
      </c>
      <c r="H20" s="372" t="n">
        <f aca="false">'Muži + ženy nadhoz'!H37</f>
        <v>0</v>
      </c>
      <c r="I20" s="315" t="n">
        <f aca="false">'Muži + ženy nadhoz'!I37</f>
        <v>0</v>
      </c>
      <c r="J20" s="315" t="n">
        <f aca="false">'Muži + ženy nadhoz'!J37</f>
        <v>0</v>
      </c>
      <c r="K20" s="373" t="n">
        <f aca="false">'Muži + ženy nadhoz'!K37</f>
        <v>0</v>
      </c>
      <c r="L20" s="374" t="n">
        <f aca="false">IF(MAX(H20:K20)&lt;0,0,MAX(H20:K20))</f>
        <v>0</v>
      </c>
      <c r="M20" s="375" t="n">
        <f aca="false">L20*G20</f>
        <v>0</v>
      </c>
      <c r="N20" s="376" t="n">
        <f aca="false">RANK(M20,M5:M21,0)</f>
        <v>5</v>
      </c>
      <c r="O20" s="351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</row>
    <row r="21" customFormat="false" ht="16.5" hidden="true" customHeight="true" outlineLevel="0" collapsed="false">
      <c r="B21" s="377" t="n">
        <f aca="false">'Muži + ženy nadhoz'!B38</f>
        <v>0</v>
      </c>
      <c r="C21" s="377" t="n">
        <f aca="false">'Muži + ženy nadhoz'!C38</f>
        <v>0</v>
      </c>
      <c r="D21" s="378" t="n">
        <f aca="false">'Muži + ženy nadhoz'!D38</f>
        <v>30</v>
      </c>
      <c r="E21" s="378" t="n">
        <f aca="false">'Muži + ženy nadhoz'!E38</f>
        <v>0</v>
      </c>
      <c r="F21" s="379" t="n">
        <f aca="false">'Muži + ženy nadhoz'!F38</f>
        <v>0</v>
      </c>
      <c r="G21" s="378" t="n">
        <f aca="false">'Muži + ženy nadhoz'!G38</f>
        <v>2.77053497366399</v>
      </c>
      <c r="H21" s="380" t="n">
        <f aca="false">'Muži + ženy nadhoz'!H38</f>
        <v>0</v>
      </c>
      <c r="I21" s="325" t="n">
        <f aca="false">'Muži + ženy nadhoz'!I38</f>
        <v>0</v>
      </c>
      <c r="J21" s="325" t="n">
        <f aca="false">'Muži + ženy nadhoz'!J38</f>
        <v>0</v>
      </c>
      <c r="K21" s="381" t="n">
        <f aca="false">'Muži + ženy nadhoz'!K38</f>
        <v>0</v>
      </c>
      <c r="L21" s="382" t="n">
        <f aca="false">IF(MAX(H21:K21)&lt;0,0,MAX(H21:K21))</f>
        <v>0</v>
      </c>
      <c r="M21" s="383" t="n">
        <f aca="false">L21*G21</f>
        <v>0</v>
      </c>
      <c r="N21" s="384" t="n">
        <f aca="false">RANK(M21,M5:M21,0)</f>
        <v>5</v>
      </c>
      <c r="O21" s="351"/>
    </row>
    <row r="22" customFormat="false" ht="15.75" hidden="false" customHeight="true" outlineLevel="0" collapsed="false">
      <c r="B22" s="385"/>
      <c r="C22" s="386"/>
      <c r="D22" s="386"/>
      <c r="E22" s="386"/>
      <c r="F22" s="386"/>
      <c r="G22" s="387"/>
      <c r="H22" s="388"/>
      <c r="I22" s="389"/>
      <c r="J22" s="389"/>
      <c r="K22" s="388"/>
      <c r="L22" s="233"/>
      <c r="M22" s="233"/>
      <c r="N22" s="233"/>
    </row>
    <row r="23" customFormat="false" ht="15.75" hidden="false" customHeight="true" outlineLevel="0" collapsed="false">
      <c r="B23" s="301" t="s">
        <v>86</v>
      </c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</row>
    <row r="24" customFormat="false" ht="15.75" hidden="false" customHeight="true" outlineLevel="0" collapsed="false">
      <c r="B24" s="385"/>
      <c r="C24" s="386"/>
      <c r="D24" s="386"/>
      <c r="E24" s="386"/>
      <c r="F24" s="386"/>
      <c r="G24" s="387"/>
      <c r="H24" s="233"/>
      <c r="I24" s="390"/>
      <c r="J24" s="390"/>
      <c r="K24" s="233"/>
      <c r="L24" s="233"/>
      <c r="M24" s="233"/>
      <c r="N24" s="233"/>
    </row>
    <row r="25" customFormat="false" ht="15.75" hidden="false" customHeight="true" outlineLevel="0" collapsed="false">
      <c r="B25" s="386"/>
      <c r="C25" s="391"/>
      <c r="D25" s="392"/>
      <c r="E25" s="392"/>
      <c r="F25" s="392"/>
      <c r="G25" s="393"/>
      <c r="H25" s="392"/>
      <c r="I25" s="394"/>
      <c r="J25" s="394"/>
      <c r="K25" s="392"/>
      <c r="L25" s="233"/>
      <c r="M25" s="233"/>
      <c r="N25" s="233"/>
    </row>
    <row r="26" customFormat="false" ht="15.75" hidden="false" customHeight="true" outlineLevel="0" collapsed="false">
      <c r="B26" s="385"/>
      <c r="C26" s="391"/>
      <c r="D26" s="392"/>
      <c r="E26" s="392"/>
      <c r="F26" s="392"/>
      <c r="G26" s="393"/>
      <c r="H26" s="392"/>
      <c r="I26" s="394"/>
      <c r="J26" s="394"/>
      <c r="K26" s="392"/>
      <c r="L26" s="233"/>
      <c r="M26" s="233"/>
      <c r="N26" s="233"/>
    </row>
    <row r="27" customFormat="false" ht="12.75" hidden="false" customHeight="true" outlineLevel="0" collapsed="false">
      <c r="B27" s="233"/>
      <c r="C27" s="233"/>
      <c r="D27" s="233"/>
      <c r="E27" s="233"/>
      <c r="F27" s="233"/>
      <c r="G27" s="395"/>
      <c r="H27" s="233"/>
      <c r="I27" s="390"/>
      <c r="J27" s="390"/>
      <c r="K27" s="233"/>
      <c r="L27" s="233"/>
      <c r="M27" s="233"/>
      <c r="N27" s="233"/>
    </row>
    <row r="28" customFormat="false" ht="12.75" hidden="false" customHeight="true" outlineLevel="0" collapsed="false">
      <c r="B28" s="233"/>
      <c r="C28" s="233"/>
      <c r="D28" s="233"/>
      <c r="E28" s="233"/>
      <c r="F28" s="233"/>
      <c r="G28" s="395"/>
      <c r="H28" s="233"/>
      <c r="I28" s="390"/>
      <c r="J28" s="390"/>
      <c r="K28" s="233"/>
      <c r="L28" s="233"/>
      <c r="M28" s="233"/>
      <c r="N28" s="233"/>
    </row>
    <row r="29" customFormat="false" ht="12.75" hidden="false" customHeight="true" outlineLevel="0" collapsed="false">
      <c r="B29" s="233"/>
      <c r="C29" s="233"/>
      <c r="D29" s="233"/>
      <c r="E29" s="233"/>
      <c r="F29" s="233"/>
      <c r="G29" s="395"/>
      <c r="H29" s="233"/>
      <c r="I29" s="390"/>
      <c r="J29" s="390"/>
      <c r="K29" s="233"/>
      <c r="L29" s="233"/>
      <c r="M29" s="233"/>
      <c r="N29" s="233"/>
    </row>
    <row r="30" customFormat="false" ht="12.75" hidden="false" customHeight="true" outlineLevel="0" collapsed="false">
      <c r="B30" s="233"/>
      <c r="C30" s="233"/>
      <c r="D30" s="233"/>
      <c r="E30" s="233"/>
      <c r="F30" s="233"/>
      <c r="G30" s="395"/>
      <c r="H30" s="233"/>
      <c r="I30" s="390"/>
      <c r="J30" s="390"/>
      <c r="K30" s="233"/>
      <c r="L30" s="233"/>
      <c r="M30" s="233"/>
      <c r="N30" s="233"/>
    </row>
    <row r="31" customFormat="false" ht="12.75" hidden="false" customHeight="true" outlineLevel="0" collapsed="false">
      <c r="B31" s="233"/>
      <c r="C31" s="233"/>
      <c r="D31" s="233"/>
      <c r="E31" s="233"/>
      <c r="F31" s="233"/>
      <c r="G31" s="395"/>
      <c r="H31" s="233"/>
      <c r="I31" s="390"/>
      <c r="J31" s="390"/>
      <c r="K31" s="233"/>
      <c r="L31" s="233"/>
      <c r="M31" s="233"/>
      <c r="N31" s="233"/>
    </row>
    <row r="32" customFormat="false" ht="12.75" hidden="false" customHeight="true" outlineLevel="0" collapsed="false">
      <c r="B32" s="233"/>
      <c r="C32" s="233"/>
      <c r="D32" s="233"/>
      <c r="E32" s="233"/>
      <c r="F32" s="233"/>
      <c r="G32" s="395"/>
      <c r="H32" s="233"/>
      <c r="I32" s="390"/>
      <c r="J32" s="390"/>
      <c r="K32" s="233"/>
      <c r="L32" s="233"/>
      <c r="M32" s="233"/>
      <c r="N32" s="233"/>
    </row>
    <row r="33" customFormat="false" ht="12.75" hidden="false" customHeight="true" outlineLevel="0" collapsed="false">
      <c r="B33" s="233"/>
      <c r="C33" s="233"/>
      <c r="D33" s="233"/>
      <c r="E33" s="233"/>
      <c r="F33" s="233"/>
      <c r="G33" s="395"/>
      <c r="H33" s="233"/>
      <c r="I33" s="390"/>
      <c r="J33" s="390"/>
      <c r="K33" s="233"/>
      <c r="L33" s="233"/>
      <c r="M33" s="233"/>
      <c r="N33" s="233"/>
    </row>
    <row r="34" customFormat="false" ht="12.75" hidden="false" customHeight="true" outlineLevel="0" collapsed="false">
      <c r="B34" s="233"/>
      <c r="C34" s="233"/>
      <c r="D34" s="233"/>
      <c r="E34" s="233"/>
      <c r="F34" s="233"/>
      <c r="G34" s="395"/>
      <c r="H34" s="233"/>
      <c r="I34" s="390"/>
      <c r="J34" s="390"/>
      <c r="K34" s="233"/>
      <c r="L34" s="233"/>
      <c r="M34" s="233"/>
      <c r="N34" s="233"/>
    </row>
    <row r="35" customFormat="false" ht="12.75" hidden="false" customHeight="true" outlineLevel="0" collapsed="false">
      <c r="B35" s="233"/>
      <c r="C35" s="233"/>
      <c r="D35" s="233"/>
      <c r="E35" s="233"/>
      <c r="F35" s="233"/>
      <c r="G35" s="395"/>
      <c r="H35" s="233"/>
      <c r="I35" s="390"/>
      <c r="J35" s="390"/>
      <c r="K35" s="233"/>
      <c r="L35" s="233"/>
      <c r="M35" s="233"/>
      <c r="N35" s="233"/>
    </row>
    <row r="36" customFormat="false" ht="12.75" hidden="false" customHeight="true" outlineLevel="0" collapsed="false">
      <c r="B36" s="233"/>
      <c r="C36" s="233"/>
      <c r="D36" s="233"/>
      <c r="E36" s="233"/>
      <c r="F36" s="233"/>
      <c r="G36" s="395"/>
      <c r="H36" s="233"/>
      <c r="I36" s="390"/>
      <c r="J36" s="390"/>
      <c r="K36" s="233"/>
      <c r="L36" s="233"/>
      <c r="M36" s="233"/>
      <c r="N36" s="233"/>
    </row>
    <row r="37" s="284" customFormat="true" ht="12.75" hidden="false" customHeight="true" outlineLevel="0" collapsed="false">
      <c r="G37" s="396"/>
      <c r="I37" s="397"/>
      <c r="J37" s="397"/>
    </row>
    <row r="38" s="284" customFormat="true" ht="12.75" hidden="false" customHeight="true" outlineLevel="0" collapsed="false">
      <c r="G38" s="396"/>
      <c r="I38" s="397"/>
      <c r="J38" s="397"/>
    </row>
    <row r="39" s="284" customFormat="true" ht="12.75" hidden="false" customHeight="true" outlineLevel="0" collapsed="false">
      <c r="G39" s="396"/>
      <c r="I39" s="397"/>
      <c r="J39" s="397"/>
    </row>
    <row r="40" s="284" customFormat="true" ht="12.75" hidden="false" customHeight="true" outlineLevel="0" collapsed="false">
      <c r="G40" s="396"/>
      <c r="I40" s="397"/>
      <c r="J40" s="397"/>
    </row>
    <row r="41" s="284" customFormat="true" ht="12.75" hidden="false" customHeight="true" outlineLevel="0" collapsed="false">
      <c r="G41" s="396"/>
      <c r="I41" s="397"/>
      <c r="J41" s="397"/>
    </row>
    <row r="42" s="284" customFormat="true" ht="12.75" hidden="false" customHeight="true" outlineLevel="0" collapsed="false">
      <c r="G42" s="396"/>
      <c r="I42" s="397"/>
      <c r="J42" s="397"/>
    </row>
    <row r="43" s="284" customFormat="true" ht="12.75" hidden="false" customHeight="true" outlineLevel="0" collapsed="false">
      <c r="G43" s="396"/>
      <c r="I43" s="397"/>
      <c r="J43" s="397"/>
    </row>
    <row r="44" s="284" customFormat="true" ht="12.75" hidden="false" customHeight="true" outlineLevel="0" collapsed="false">
      <c r="G44" s="396"/>
      <c r="I44" s="397"/>
      <c r="J44" s="397"/>
    </row>
    <row r="45" s="284" customFormat="true" ht="12.75" hidden="false" customHeight="true" outlineLevel="0" collapsed="false">
      <c r="G45" s="396"/>
      <c r="I45" s="397"/>
      <c r="J45" s="397"/>
    </row>
    <row r="46" s="284" customFormat="true" ht="12.75" hidden="false" customHeight="true" outlineLevel="0" collapsed="false">
      <c r="G46" s="396"/>
      <c r="I46" s="397"/>
      <c r="J46" s="397"/>
    </row>
    <row r="47" s="284" customFormat="true" ht="12.75" hidden="false" customHeight="true" outlineLevel="0" collapsed="false">
      <c r="G47" s="396"/>
      <c r="I47" s="397"/>
      <c r="J47" s="397"/>
    </row>
    <row r="48" s="284" customFormat="true" ht="12.75" hidden="false" customHeight="true" outlineLevel="0" collapsed="false">
      <c r="G48" s="396"/>
      <c r="I48" s="397"/>
      <c r="J48" s="397"/>
    </row>
    <row r="49" s="284" customFormat="true" ht="12.75" hidden="false" customHeight="true" outlineLevel="0" collapsed="false">
      <c r="G49" s="396"/>
      <c r="I49" s="397"/>
      <c r="J49" s="397"/>
    </row>
    <row r="50" s="284" customFormat="true" ht="12.75" hidden="false" customHeight="true" outlineLevel="0" collapsed="false">
      <c r="G50" s="396"/>
      <c r="I50" s="397"/>
      <c r="J50" s="397"/>
    </row>
    <row r="51" s="284" customFormat="true" ht="12.75" hidden="false" customHeight="true" outlineLevel="0" collapsed="false">
      <c r="G51" s="396"/>
      <c r="I51" s="397"/>
      <c r="J51" s="397"/>
    </row>
    <row r="52" s="284" customFormat="true" ht="12.75" hidden="false" customHeight="true" outlineLevel="0" collapsed="false">
      <c r="G52" s="396"/>
      <c r="I52" s="397"/>
      <c r="J52" s="397"/>
    </row>
    <row r="53" s="284" customFormat="true" ht="12.75" hidden="false" customHeight="true" outlineLevel="0" collapsed="false">
      <c r="G53" s="396"/>
      <c r="I53" s="397"/>
      <c r="J53" s="397"/>
    </row>
    <row r="54" s="284" customFormat="true" ht="12.75" hidden="false" customHeight="true" outlineLevel="0" collapsed="false">
      <c r="G54" s="396"/>
      <c r="I54" s="397"/>
      <c r="J54" s="397"/>
    </row>
    <row r="55" s="284" customFormat="true" ht="12.75" hidden="false" customHeight="true" outlineLevel="0" collapsed="false">
      <c r="G55" s="396"/>
      <c r="I55" s="397"/>
      <c r="J55" s="397"/>
    </row>
    <row r="56" s="284" customFormat="true" ht="12.75" hidden="false" customHeight="true" outlineLevel="0" collapsed="false">
      <c r="G56" s="396"/>
      <c r="I56" s="397"/>
      <c r="J56" s="397"/>
    </row>
    <row r="57" s="284" customFormat="true" ht="12.75" hidden="false" customHeight="true" outlineLevel="0" collapsed="false">
      <c r="G57" s="396"/>
      <c r="I57" s="397"/>
      <c r="J57" s="397"/>
    </row>
    <row r="58" s="284" customFormat="true" ht="12.75" hidden="false" customHeight="true" outlineLevel="0" collapsed="false">
      <c r="G58" s="396"/>
      <c r="I58" s="397"/>
      <c r="J58" s="397"/>
    </row>
    <row r="59" s="284" customFormat="true" ht="12.75" hidden="false" customHeight="true" outlineLevel="0" collapsed="false">
      <c r="G59" s="396"/>
      <c r="I59" s="397"/>
      <c r="J59" s="397"/>
    </row>
  </sheetData>
  <mergeCells count="6">
    <mergeCell ref="A1:N1"/>
    <mergeCell ref="M2:N2"/>
    <mergeCell ref="B3:G3"/>
    <mergeCell ref="H3:L3"/>
    <mergeCell ref="M3:N3"/>
    <mergeCell ref="B23:N23"/>
  </mergeCells>
  <printOptions headings="false" gridLines="false" gridLinesSet="true" horizontalCentered="false" verticalCentered="false"/>
  <pageMargins left="0" right="0" top="0.39375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55" activeCellId="0" sqref="H55"/>
    </sheetView>
  </sheetViews>
  <sheetFormatPr defaultRowHeight="12.8" zeroHeight="false" outlineLevelRow="0" outlineLevelCol="0"/>
  <cols>
    <col collapsed="false" customWidth="true" hidden="false" outlineLevel="0" max="1" min="1" style="230" width="3.56"/>
    <col collapsed="false" customWidth="true" hidden="false" outlineLevel="0" max="2" min="2" style="0" width="17.11"/>
    <col collapsed="false" customWidth="true" hidden="false" outlineLevel="0" max="3" min="3" style="0" width="18.66"/>
    <col collapsed="false" customWidth="true" hidden="false" outlineLevel="0" max="5" min="4" style="0" width="8"/>
    <col collapsed="false" customWidth="true" hidden="false" outlineLevel="0" max="6" min="6" style="0" width="6.01"/>
    <col collapsed="false" customWidth="true" hidden="false" outlineLevel="0" max="11" min="7" style="1" width="9.56"/>
    <col collapsed="false" customWidth="true" hidden="false" outlineLevel="0" max="13" min="12" style="2" width="6.66"/>
    <col collapsed="false" customWidth="true" hidden="false" outlineLevel="0" max="14" min="14" style="0" width="6.44"/>
    <col collapsed="false" customWidth="true" hidden="false" outlineLevel="0" max="15" min="15" style="0" width="7.44"/>
    <col collapsed="false" customWidth="true" hidden="false" outlineLevel="0" max="16" min="16" style="0" width="11.11"/>
    <col collapsed="false" customWidth="true" hidden="false" outlineLevel="0" max="17" min="17" style="0" width="5.22"/>
    <col collapsed="false" customWidth="true" hidden="false" outlineLevel="0" max="18" min="18" style="0" width="8.44"/>
    <col collapsed="false" customWidth="true" hidden="false" outlineLevel="0" max="1025" min="19" style="0" width="8.67"/>
  </cols>
  <sheetData>
    <row r="1" customFormat="false" ht="24" hidden="false" customHeight="true" outlineLevel="0" collapsed="false">
      <c r="A1" s="231" t="s">
        <v>64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2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</row>
    <row r="2" customFormat="false" ht="27.75" hidden="false" customHeight="true" outlineLevel="0" collapsed="false">
      <c r="B2" s="234" t="s">
        <v>65</v>
      </c>
      <c r="C2" s="234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6" t="n">
        <v>44182</v>
      </c>
      <c r="Q2" s="236"/>
      <c r="R2" s="237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</row>
    <row r="3" customFormat="false" ht="17.25" hidden="false" customHeight="true" outlineLevel="0" collapsed="false">
      <c r="B3" s="238"/>
      <c r="C3" s="238"/>
      <c r="D3" s="238"/>
      <c r="E3" s="238"/>
      <c r="F3" s="238"/>
      <c r="G3" s="239"/>
      <c r="H3" s="398" t="s">
        <v>2</v>
      </c>
      <c r="I3" s="398"/>
      <c r="J3" s="398"/>
      <c r="K3" s="398"/>
      <c r="L3" s="399"/>
      <c r="M3" s="399"/>
      <c r="N3" s="399"/>
      <c r="O3" s="240"/>
      <c r="P3" s="241"/>
      <c r="Q3" s="242"/>
      <c r="R3" s="24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</row>
    <row r="4" customFormat="false" ht="16.5" hidden="false" customHeight="true" outlineLevel="0" collapsed="false">
      <c r="B4" s="240" t="s">
        <v>4</v>
      </c>
      <c r="C4" s="244" t="s">
        <v>5</v>
      </c>
      <c r="D4" s="240" t="s">
        <v>6</v>
      </c>
      <c r="E4" s="240" t="s">
        <v>66</v>
      </c>
      <c r="F4" s="240" t="s">
        <v>7</v>
      </c>
      <c r="G4" s="245" t="s">
        <v>8</v>
      </c>
      <c r="H4" s="400" t="s">
        <v>9</v>
      </c>
      <c r="I4" s="400" t="s">
        <v>10</v>
      </c>
      <c r="J4" s="400" t="s">
        <v>11</v>
      </c>
      <c r="K4" s="400" t="s">
        <v>2</v>
      </c>
      <c r="L4" s="247" t="s">
        <v>9</v>
      </c>
      <c r="M4" s="248" t="s">
        <v>10</v>
      </c>
      <c r="N4" s="248" t="s">
        <v>11</v>
      </c>
      <c r="O4" s="249" t="s">
        <v>12</v>
      </c>
      <c r="P4" s="244" t="s">
        <v>14</v>
      </c>
      <c r="Q4" s="240" t="s">
        <v>15</v>
      </c>
      <c r="R4" s="250" t="s">
        <v>68</v>
      </c>
      <c r="S4" s="251" t="s">
        <v>69</v>
      </c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</row>
    <row r="5" customFormat="false" ht="17.25" hidden="false" customHeight="true" outlineLevel="0" collapsed="false">
      <c r="B5" s="252" t="s">
        <v>70</v>
      </c>
      <c r="C5" s="253" t="s">
        <v>23</v>
      </c>
      <c r="D5" s="254" t="n">
        <v>70.3</v>
      </c>
      <c r="E5" s="255" t="s">
        <v>71</v>
      </c>
      <c r="F5" s="256" t="n">
        <v>2005</v>
      </c>
      <c r="G5" s="401" t="n">
        <f aca="false">10^(0.75194503*((LOG((D5/175.508)/LOG(10))*(LOG((D5/175.508)/LOG(10))))))</f>
        <v>1.31436909132221</v>
      </c>
      <c r="H5" s="402" t="n">
        <v>56</v>
      </c>
      <c r="I5" s="402" t="n">
        <v>61</v>
      </c>
      <c r="J5" s="402" t="n">
        <v>-65</v>
      </c>
      <c r="K5" s="259" t="n">
        <f aca="false">IF(MAX(H5:J5)&lt;0,0,MAX(H5:J5))</f>
        <v>61</v>
      </c>
      <c r="L5" s="258" t="n">
        <f aca="false">'Muži + ženy nadhoz'!I5</f>
        <v>78</v>
      </c>
      <c r="M5" s="258" t="n">
        <f aca="false">'Muži + ženy nadhoz'!J5</f>
        <v>80</v>
      </c>
      <c r="N5" s="258" t="n">
        <f aca="false">'Muži + ženy nadhoz'!K5</f>
        <v>82</v>
      </c>
      <c r="O5" s="259" t="n">
        <f aca="false">IF(MAX(L5:N5)&lt;0,0,MAX(L5:N5))</f>
        <v>82</v>
      </c>
      <c r="P5" s="260" t="n">
        <f aca="false">(O5+K5)*G5*(IF(E5="M",1,1.5))</f>
        <v>187.954780059077</v>
      </c>
      <c r="Q5" s="261" t="n">
        <f aca="false">RANK(P5,P5:P34,0)</f>
        <v>1</v>
      </c>
      <c r="R5" s="261" t="n">
        <f aca="false">RANK(P5,P5:P8,0)</f>
        <v>1</v>
      </c>
      <c r="S5" s="262" t="n">
        <f aca="false">RANK(P5,P5:P11,0)</f>
        <v>1</v>
      </c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</row>
    <row r="6" customFormat="false" ht="17.25" hidden="false" customHeight="true" outlineLevel="0" collapsed="false">
      <c r="B6" s="263" t="s">
        <v>72</v>
      </c>
      <c r="C6" s="264" t="s">
        <v>23</v>
      </c>
      <c r="D6" s="254" t="n">
        <v>76.4</v>
      </c>
      <c r="E6" s="254" t="s">
        <v>71</v>
      </c>
      <c r="F6" s="265" t="n">
        <v>2004</v>
      </c>
      <c r="G6" s="403" t="n">
        <f aca="false">10^(0.75194503*((LOG((D6/175.508)/LOG(10))*(LOG((D6/175.508)/LOG(10))))))</f>
        <v>1.25344352811417</v>
      </c>
      <c r="H6" s="404" t="n">
        <v>56</v>
      </c>
      <c r="I6" s="404" t="n">
        <v>61</v>
      </c>
      <c r="J6" s="404" t="n">
        <v>65</v>
      </c>
      <c r="K6" s="268" t="n">
        <f aca="false">IF(MAX(H6:J6)&lt;0,0,MAX(H6:J6))</f>
        <v>65</v>
      </c>
      <c r="L6" s="267" t="n">
        <f aca="false">'Muži + ženy nadhoz'!I6</f>
        <v>80</v>
      </c>
      <c r="M6" s="267" t="n">
        <f aca="false">'Muži + ženy nadhoz'!J6</f>
        <v>83</v>
      </c>
      <c r="N6" s="267" t="n">
        <f aca="false">'Muži + ženy nadhoz'!K6</f>
        <v>-86</v>
      </c>
      <c r="O6" s="268" t="n">
        <f aca="false">IF(MAX(L6:N6)&lt;0,0,MAX(L6:N6))</f>
        <v>83</v>
      </c>
      <c r="P6" s="266" t="n">
        <f aca="false">(O6+K6)*G6*(IF(E6="M",1,1.5))</f>
        <v>185.509642160897</v>
      </c>
      <c r="Q6" s="269" t="n">
        <f aca="false">RANK(P6,P5:P29,0)</f>
        <v>2</v>
      </c>
      <c r="R6" s="269" t="n">
        <f aca="false">RANK(P6,P5:P8,0)</f>
        <v>2</v>
      </c>
      <c r="S6" s="270" t="n">
        <f aca="false">RANK(P6,P5:P11,0)</f>
        <v>2</v>
      </c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</row>
    <row r="7" customFormat="false" ht="17.25" hidden="false" customHeight="true" outlineLevel="0" collapsed="false">
      <c r="B7" s="263" t="s">
        <v>73</v>
      </c>
      <c r="C7" s="271" t="s">
        <v>23</v>
      </c>
      <c r="D7" s="254" t="n">
        <v>76.3</v>
      </c>
      <c r="E7" s="254" t="s">
        <v>71</v>
      </c>
      <c r="F7" s="271" t="n">
        <v>2004</v>
      </c>
      <c r="G7" s="403" t="n">
        <f aca="false">10^(0.75194503*((LOG((D7/175.508)/LOG(10))*(LOG((D7/175.508)/LOG(10))))))</f>
        <v>1.2543363408053</v>
      </c>
      <c r="H7" s="404" t="n">
        <v>52</v>
      </c>
      <c r="I7" s="404" t="n">
        <v>56</v>
      </c>
      <c r="J7" s="404" t="n">
        <v>61</v>
      </c>
      <c r="K7" s="268" t="n">
        <f aca="false">IF(MAX(H7:J7)&lt;0,0,MAX(H7:J7))</f>
        <v>61</v>
      </c>
      <c r="L7" s="267" t="n">
        <f aca="false">'Muži + ženy nadhoz'!I7</f>
        <v>75</v>
      </c>
      <c r="M7" s="267" t="n">
        <f aca="false">'Muži + ženy nadhoz'!J7</f>
        <v>77</v>
      </c>
      <c r="N7" s="267" t="n">
        <f aca="false">'Muži + ženy nadhoz'!K7</f>
        <v>-80</v>
      </c>
      <c r="O7" s="268" t="n">
        <f aca="false">IF(MAX(L7:N7)&lt;0,0,MAX(L7:N7))</f>
        <v>77</v>
      </c>
      <c r="P7" s="266" t="n">
        <f aca="false">(O7+K7)*G7*(IF(E7="M",1,1.5))</f>
        <v>173.098415031132</v>
      </c>
      <c r="Q7" s="272" t="n">
        <f aca="false">RANK(P7,P5:P41,0)</f>
        <v>3</v>
      </c>
      <c r="R7" s="269" t="n">
        <f aca="false">RANK(P7,P5:P8,0)</f>
        <v>3</v>
      </c>
      <c r="S7" s="270" t="n">
        <f aca="false">RANK(P7,P5:P11,0)</f>
        <v>3</v>
      </c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</row>
    <row r="8" customFormat="false" ht="15.75" hidden="false" customHeight="true" outlineLevel="0" collapsed="false">
      <c r="B8" s="263" t="s">
        <v>88</v>
      </c>
      <c r="C8" s="264" t="s">
        <v>23</v>
      </c>
      <c r="D8" s="254" t="n">
        <v>71.9</v>
      </c>
      <c r="E8" s="254" t="s">
        <v>85</v>
      </c>
      <c r="F8" s="274" t="n">
        <v>2001</v>
      </c>
      <c r="G8" s="403" t="n">
        <f aca="false">10^(0.783497476*((LOG((D8/153.655)/LOG(10))*(LOG((D8/153.655)/LOG(10))))))</f>
        <v>1.21682657903033</v>
      </c>
      <c r="H8" s="404" t="n">
        <v>42</v>
      </c>
      <c r="I8" s="404" t="n">
        <v>46</v>
      </c>
      <c r="J8" s="404" t="n">
        <v>-48</v>
      </c>
      <c r="K8" s="268" t="n">
        <f aca="false">IF(MAX(H8:J8)&lt;0,0,MAX(H8:J8))</f>
        <v>46</v>
      </c>
      <c r="L8" s="267" t="n">
        <f aca="false">'Muži + ženy nadhoz'!I47</f>
        <v>53</v>
      </c>
      <c r="M8" s="267" t="n">
        <f aca="false">'Muži + ženy nadhoz'!J47</f>
        <v>56</v>
      </c>
      <c r="N8" s="267" t="n">
        <f aca="false">'Muži + ženy nadhoz'!K47</f>
        <v>-58</v>
      </c>
      <c r="O8" s="268" t="n">
        <f aca="false">IF(MAX(L8:N8)&lt;0,0,MAX(L8:N8))</f>
        <v>56</v>
      </c>
      <c r="P8" s="266" t="n">
        <f aca="false">(O8+K8)*G8</f>
        <v>124.116311061093</v>
      </c>
      <c r="Q8" s="272" t="n">
        <f aca="false">RANK(P8,P5:P41,0)</f>
        <v>5</v>
      </c>
      <c r="R8" s="275" t="n">
        <f aca="false">RANK(P8,P5:P8,0)</f>
        <v>4</v>
      </c>
      <c r="S8" s="270" t="n">
        <f aca="false">RANK(P8,P5:P11,0)</f>
        <v>5</v>
      </c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</row>
    <row r="9" customFormat="false" ht="15.75" hidden="false" customHeight="true" outlineLevel="0" collapsed="false">
      <c r="B9" s="263" t="s">
        <v>89</v>
      </c>
      <c r="C9" s="264" t="s">
        <v>23</v>
      </c>
      <c r="D9" s="254" t="n">
        <v>77.1</v>
      </c>
      <c r="E9" s="254" t="s">
        <v>85</v>
      </c>
      <c r="F9" s="274" t="n">
        <v>1999</v>
      </c>
      <c r="G9" s="403" t="n">
        <f aca="false">10^(0.783497476*((LOG((D9/153.655)/LOG(10))*(LOG((D9/153.655)/LOG(10))))))</f>
        <v>1.17564530728732</v>
      </c>
      <c r="H9" s="404" t="n">
        <v>57</v>
      </c>
      <c r="I9" s="404" t="n">
        <v>-62</v>
      </c>
      <c r="J9" s="404" t="n">
        <v>-62</v>
      </c>
      <c r="K9" s="268" t="n">
        <f aca="false">IF(MAX(H9:J9)&lt;0,0,MAX(H9:J9))</f>
        <v>57</v>
      </c>
      <c r="L9" s="267" t="n">
        <f aca="false">'Muži + ženy nadhoz'!I48</f>
        <v>75</v>
      </c>
      <c r="M9" s="267" t="n">
        <f aca="false">'Muži + ženy nadhoz'!J48</f>
        <v>78</v>
      </c>
      <c r="N9" s="267" t="n">
        <f aca="false">'Muži + ženy nadhoz'!K48</f>
        <v>-80</v>
      </c>
      <c r="O9" s="268" t="n">
        <f aca="false">IF(MAX(L9:N9)&lt;0,0,MAX(L9:N9))</f>
        <v>78</v>
      </c>
      <c r="P9" s="266" t="n">
        <f aca="false">(O9+K9)*G9</f>
        <v>158.712116483788</v>
      </c>
      <c r="Q9" s="272" t="n">
        <f aca="false">RANK(P9,P5:P31,0)</f>
        <v>4</v>
      </c>
      <c r="R9" s="277"/>
      <c r="S9" s="270" t="n">
        <f aca="false">RANK(P9,P5:P11,0)</f>
        <v>4</v>
      </c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</row>
    <row r="10" customFormat="false" ht="15.75" hidden="true" customHeight="true" outlineLevel="0" collapsed="false">
      <c r="B10" s="273"/>
      <c r="C10" s="264"/>
      <c r="D10" s="254"/>
      <c r="E10" s="254"/>
      <c r="F10" s="274"/>
      <c r="G10" s="266"/>
      <c r="H10" s="266"/>
      <c r="I10" s="266"/>
      <c r="J10" s="266"/>
      <c r="K10" s="268"/>
      <c r="L10" s="267"/>
      <c r="M10" s="267"/>
      <c r="N10" s="267"/>
      <c r="O10" s="268"/>
      <c r="P10" s="266"/>
      <c r="Q10" s="272" t="n">
        <f aca="false">RANK(P10,P5:P36,0)</f>
        <v>6</v>
      </c>
      <c r="R10" s="278"/>
      <c r="S10" s="270" t="e">
        <f aca="false">RANK(P10,P5:P11,0)</f>
        <v>#VALUE!</v>
      </c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</row>
    <row r="11" customFormat="false" ht="15.6" hidden="true" customHeight="true" outlineLevel="0" collapsed="false">
      <c r="B11" s="263"/>
      <c r="C11" s="264"/>
      <c r="D11" s="254"/>
      <c r="E11" s="254"/>
      <c r="F11" s="274"/>
      <c r="G11" s="266"/>
      <c r="H11" s="266"/>
      <c r="I11" s="266"/>
      <c r="J11" s="266"/>
      <c r="K11" s="268"/>
      <c r="L11" s="267"/>
      <c r="M11" s="267"/>
      <c r="N11" s="267"/>
      <c r="O11" s="268"/>
      <c r="P11" s="266"/>
      <c r="Q11" s="272" t="n">
        <f aca="false">RANK(P11,P5:P36,0)</f>
        <v>6</v>
      </c>
      <c r="R11" s="278"/>
      <c r="S11" s="279" t="e">
        <f aca="false">RANK(P11,P5:P11,0)</f>
        <v>#VALUE!</v>
      </c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</row>
    <row r="12" customFormat="false" ht="15.75" hidden="true" customHeight="true" outlineLevel="0" collapsed="false">
      <c r="B12" s="273"/>
      <c r="C12" s="264"/>
      <c r="D12" s="254"/>
      <c r="E12" s="254"/>
      <c r="F12" s="264"/>
      <c r="G12" s="266"/>
      <c r="H12" s="266"/>
      <c r="I12" s="266"/>
      <c r="J12" s="266"/>
      <c r="K12" s="268"/>
      <c r="L12" s="267"/>
      <c r="M12" s="267"/>
      <c r="N12" s="267"/>
      <c r="O12" s="268"/>
      <c r="P12" s="266"/>
      <c r="Q12" s="272" t="n">
        <f aca="false">RANK(P12,P5:P47,0)</f>
        <v>6</v>
      </c>
      <c r="R12" s="280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</row>
    <row r="13" customFormat="false" ht="15.75" hidden="true" customHeight="true" outlineLevel="0" collapsed="false">
      <c r="B13" s="263"/>
      <c r="C13" s="264"/>
      <c r="D13" s="254"/>
      <c r="E13" s="254"/>
      <c r="F13" s="274"/>
      <c r="G13" s="266"/>
      <c r="H13" s="266"/>
      <c r="I13" s="266"/>
      <c r="J13" s="266"/>
      <c r="K13" s="268"/>
      <c r="L13" s="276"/>
      <c r="M13" s="276"/>
      <c r="N13" s="276"/>
      <c r="O13" s="268"/>
      <c r="P13" s="266"/>
      <c r="Q13" s="272" t="n">
        <f aca="false">RANK(P13,P5:P45,0)</f>
        <v>6</v>
      </c>
      <c r="R13" s="280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</row>
    <row r="14" customFormat="false" ht="15.75" hidden="true" customHeight="true" outlineLevel="0" collapsed="false">
      <c r="B14" s="263"/>
      <c r="C14" s="264"/>
      <c r="D14" s="254"/>
      <c r="E14" s="254"/>
      <c r="F14" s="265"/>
      <c r="G14" s="266"/>
      <c r="H14" s="266"/>
      <c r="I14" s="266"/>
      <c r="J14" s="266"/>
      <c r="K14" s="268"/>
      <c r="L14" s="267"/>
      <c r="M14" s="267"/>
      <c r="N14" s="267"/>
      <c r="O14" s="268"/>
      <c r="P14" s="266"/>
      <c r="Q14" s="272" t="n">
        <f aca="false">RANK(P14,P5:P35,0)</f>
        <v>6</v>
      </c>
      <c r="R14" s="280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</row>
    <row r="15" customFormat="false" ht="15.75" hidden="true" customHeight="true" outlineLevel="0" collapsed="false">
      <c r="B15" s="263"/>
      <c r="C15" s="264"/>
      <c r="D15" s="254"/>
      <c r="E15" s="254"/>
      <c r="F15" s="274"/>
      <c r="G15" s="266"/>
      <c r="H15" s="266"/>
      <c r="I15" s="266"/>
      <c r="J15" s="266"/>
      <c r="K15" s="268"/>
      <c r="L15" s="267"/>
      <c r="M15" s="267"/>
      <c r="N15" s="267"/>
      <c r="O15" s="268"/>
      <c r="P15" s="266"/>
      <c r="Q15" s="272" t="n">
        <f aca="false">RANK(P15,P5:P43,0)</f>
        <v>6</v>
      </c>
      <c r="R15" s="280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</row>
    <row r="16" customFormat="false" ht="16.5" hidden="true" customHeight="true" outlineLevel="0" collapsed="false">
      <c r="B16" s="273"/>
      <c r="C16" s="264"/>
      <c r="D16" s="254"/>
      <c r="E16" s="254"/>
      <c r="F16" s="274"/>
      <c r="G16" s="266"/>
      <c r="H16" s="266"/>
      <c r="I16" s="266"/>
      <c r="J16" s="266"/>
      <c r="K16" s="268"/>
      <c r="L16" s="267"/>
      <c r="M16" s="267"/>
      <c r="N16" s="267"/>
      <c r="O16" s="268"/>
      <c r="P16" s="266"/>
      <c r="Q16" s="272" t="n">
        <f aca="false">RANK(P16,P5:P44,0)</f>
        <v>6</v>
      </c>
      <c r="R16" s="280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</row>
    <row r="17" s="103" customFormat="true" ht="15.75" hidden="true" customHeight="true" outlineLevel="0" collapsed="false">
      <c r="A17" s="230"/>
      <c r="B17" s="263"/>
      <c r="C17" s="264"/>
      <c r="D17" s="254"/>
      <c r="E17" s="254"/>
      <c r="F17" s="265"/>
      <c r="G17" s="266"/>
      <c r="H17" s="266"/>
      <c r="I17" s="266"/>
      <c r="J17" s="266"/>
      <c r="K17" s="268"/>
      <c r="L17" s="267"/>
      <c r="M17" s="267"/>
      <c r="N17" s="267"/>
      <c r="O17" s="268"/>
      <c r="P17" s="266"/>
      <c r="Q17" s="272" t="n">
        <f aca="false">RANK(P17,P5:P47,0)</f>
        <v>6</v>
      </c>
      <c r="R17" s="280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MJ17" s="0"/>
    </row>
    <row r="18" s="103" customFormat="true" ht="15.75" hidden="true" customHeight="true" outlineLevel="0" collapsed="false">
      <c r="A18" s="230"/>
      <c r="B18" s="281"/>
      <c r="C18" s="267"/>
      <c r="D18" s="254"/>
      <c r="E18" s="254"/>
      <c r="F18" s="274"/>
      <c r="G18" s="266"/>
      <c r="H18" s="266"/>
      <c r="I18" s="266"/>
      <c r="J18" s="266"/>
      <c r="K18" s="266"/>
      <c r="L18" s="267"/>
      <c r="M18" s="267"/>
      <c r="N18" s="267"/>
      <c r="O18" s="268"/>
      <c r="P18" s="266"/>
      <c r="Q18" s="272" t="n">
        <f aca="false">RANK(P18,P5:P45,0)</f>
        <v>6</v>
      </c>
      <c r="R18" s="282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MJ18" s="0"/>
    </row>
    <row r="19" s="103" customFormat="true" ht="15.75" hidden="true" customHeight="true" outlineLevel="0" collapsed="false">
      <c r="A19" s="230"/>
      <c r="B19" s="263"/>
      <c r="C19" s="264"/>
      <c r="D19" s="254"/>
      <c r="E19" s="254"/>
      <c r="F19" s="265"/>
      <c r="G19" s="266"/>
      <c r="H19" s="266"/>
      <c r="I19" s="266"/>
      <c r="J19" s="266"/>
      <c r="K19" s="266"/>
      <c r="L19" s="267"/>
      <c r="M19" s="267"/>
      <c r="N19" s="267"/>
      <c r="O19" s="268"/>
      <c r="P19" s="266"/>
      <c r="Q19" s="272" t="n">
        <f aca="false">RANK(P19,P5:P43,0)</f>
        <v>6</v>
      </c>
      <c r="R19" s="282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MJ19" s="0"/>
    </row>
    <row r="20" s="103" customFormat="true" ht="15.75" hidden="true" customHeight="true" outlineLevel="0" collapsed="false">
      <c r="A20" s="230"/>
      <c r="B20" s="263"/>
      <c r="C20" s="264"/>
      <c r="D20" s="254"/>
      <c r="E20" s="254"/>
      <c r="F20" s="274"/>
      <c r="G20" s="266"/>
      <c r="H20" s="266"/>
      <c r="I20" s="266"/>
      <c r="J20" s="266"/>
      <c r="K20" s="266"/>
      <c r="L20" s="276"/>
      <c r="M20" s="276"/>
      <c r="N20" s="276"/>
      <c r="O20" s="268"/>
      <c r="P20" s="266"/>
      <c r="Q20" s="272" t="n">
        <f aca="false">RANK(P20,P5:P52,0)</f>
        <v>6</v>
      </c>
      <c r="R20" s="282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MJ20" s="0"/>
    </row>
    <row r="21" s="285" customFormat="true" ht="15.75" hidden="true" customHeight="true" outlineLevel="0" collapsed="false">
      <c r="A21" s="230"/>
      <c r="B21" s="263"/>
      <c r="C21" s="264"/>
      <c r="D21" s="254"/>
      <c r="E21" s="254"/>
      <c r="F21" s="274"/>
      <c r="G21" s="266"/>
      <c r="H21" s="266"/>
      <c r="I21" s="266"/>
      <c r="J21" s="266"/>
      <c r="K21" s="266"/>
      <c r="L21" s="276"/>
      <c r="M21" s="276"/>
      <c r="N21" s="276"/>
      <c r="O21" s="268"/>
      <c r="P21" s="266"/>
      <c r="Q21" s="272" t="n">
        <f aca="false">RANK(P21,P5:P59,0)</f>
        <v>6</v>
      </c>
      <c r="R21" s="283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MJ21" s="0"/>
    </row>
    <row r="22" s="103" customFormat="true" ht="16.5" hidden="true" customHeight="true" outlineLevel="0" collapsed="false">
      <c r="A22" s="230"/>
      <c r="B22" s="263"/>
      <c r="C22" s="264"/>
      <c r="D22" s="254"/>
      <c r="E22" s="254"/>
      <c r="F22" s="274"/>
      <c r="G22" s="266"/>
      <c r="H22" s="266"/>
      <c r="I22" s="266"/>
      <c r="J22" s="266"/>
      <c r="K22" s="266"/>
      <c r="L22" s="276"/>
      <c r="M22" s="276"/>
      <c r="N22" s="276"/>
      <c r="O22" s="268"/>
      <c r="P22" s="266"/>
      <c r="Q22" s="272" t="n">
        <f aca="false">RANK(P22,P5:P42,0)</f>
        <v>6</v>
      </c>
      <c r="R22" s="282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MJ22" s="0"/>
    </row>
    <row r="23" s="103" customFormat="true" ht="16.5" hidden="true" customHeight="true" outlineLevel="0" collapsed="false">
      <c r="A23" s="230"/>
      <c r="B23" s="273"/>
      <c r="C23" s="264"/>
      <c r="D23" s="254"/>
      <c r="E23" s="254"/>
      <c r="F23" s="274"/>
      <c r="G23" s="266"/>
      <c r="H23" s="266"/>
      <c r="I23" s="266"/>
      <c r="J23" s="266"/>
      <c r="K23" s="266"/>
      <c r="L23" s="276"/>
      <c r="M23" s="276"/>
      <c r="N23" s="276"/>
      <c r="O23" s="268" t="n">
        <f aca="false">IF(MAX(L23:N23)&lt;0,0,MAX(L23:N23))</f>
        <v>0</v>
      </c>
      <c r="P23" s="266" t="n">
        <f aca="false">O23*G23*(IF(E23="M",1,1.5))</f>
        <v>0</v>
      </c>
      <c r="Q23" s="272" t="n">
        <f aca="false">RANK(P23,P5:P42,0)</f>
        <v>6</v>
      </c>
      <c r="R23" s="282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MJ23" s="0"/>
    </row>
    <row r="24" customFormat="false" ht="16.5" hidden="true" customHeight="true" outlineLevel="0" collapsed="false">
      <c r="B24" s="263"/>
      <c r="C24" s="264"/>
      <c r="D24" s="254"/>
      <c r="E24" s="254"/>
      <c r="F24" s="274"/>
      <c r="G24" s="266"/>
      <c r="H24" s="266"/>
      <c r="I24" s="266"/>
      <c r="J24" s="266"/>
      <c r="K24" s="266"/>
      <c r="L24" s="276"/>
      <c r="M24" s="276"/>
      <c r="N24" s="276"/>
      <c r="O24" s="286" t="n">
        <f aca="false">IF(MAX(L24:N24)&lt;0,0,MAX(L24:N24))</f>
        <v>0</v>
      </c>
      <c r="P24" s="266" t="n">
        <f aca="false">O24*G24*(IF(E24="M",1,1.5))</f>
        <v>0</v>
      </c>
      <c r="Q24" s="272" t="n">
        <f aca="false">RANK(P24,P5:P42,0)</f>
        <v>6</v>
      </c>
      <c r="R24" s="282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</row>
    <row r="25" customFormat="false" ht="15.75" hidden="true" customHeight="true" outlineLevel="0" collapsed="false">
      <c r="B25" s="263"/>
      <c r="C25" s="264"/>
      <c r="D25" s="254"/>
      <c r="E25" s="254"/>
      <c r="F25" s="274"/>
      <c r="G25" s="266"/>
      <c r="H25" s="266"/>
      <c r="I25" s="266"/>
      <c r="J25" s="266"/>
      <c r="K25" s="266"/>
      <c r="L25" s="276"/>
      <c r="M25" s="287"/>
      <c r="N25" s="287"/>
      <c r="O25" s="268" t="n">
        <f aca="false">IF(MAX(L25:N25)&lt;0,0,MAX(L25:N25))</f>
        <v>0</v>
      </c>
      <c r="P25" s="266" t="n">
        <f aca="false">O25*G25*(IF(E25="M",1,1.5))</f>
        <v>0</v>
      </c>
      <c r="Q25" s="272" t="n">
        <f aca="false">RANK(P25,P5:P42,0)</f>
        <v>6</v>
      </c>
      <c r="R25" s="282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</row>
    <row r="26" customFormat="false" ht="15.75" hidden="true" customHeight="true" outlineLevel="0" collapsed="false">
      <c r="B26" s="263"/>
      <c r="C26" s="264"/>
      <c r="D26" s="254" t="n">
        <v>55</v>
      </c>
      <c r="E26" s="254" t="s">
        <v>85</v>
      </c>
      <c r="F26" s="265"/>
      <c r="G26" s="266" t="n">
        <f aca="false">10^(0.75194503*((LOG((D26/175.508)/LOG(10))*(LOG((D26/175.508)/LOG(10))))))</f>
        <v>1.55223052332389</v>
      </c>
      <c r="H26" s="266"/>
      <c r="I26" s="266"/>
      <c r="J26" s="266"/>
      <c r="K26" s="266"/>
      <c r="L26" s="276"/>
      <c r="M26" s="276"/>
      <c r="N26" s="276"/>
      <c r="O26" s="268" t="n">
        <f aca="false">IF(MAX(L26:N26)&lt;0,0,MAX(L26:N26))</f>
        <v>0</v>
      </c>
      <c r="P26" s="266" t="n">
        <f aca="false">O26*G26*(IF(E26="M",1,1.5))</f>
        <v>0</v>
      </c>
      <c r="Q26" s="272" t="n">
        <f aca="false">RANK(P26,P5:P42,0)</f>
        <v>6</v>
      </c>
      <c r="R26" s="282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</row>
    <row r="27" customFormat="false" ht="15.75" hidden="true" customHeight="true" outlineLevel="0" collapsed="false">
      <c r="B27" s="263"/>
      <c r="C27" s="264"/>
      <c r="D27" s="254" t="n">
        <v>55</v>
      </c>
      <c r="E27" s="254" t="s">
        <v>85</v>
      </c>
      <c r="F27" s="274"/>
      <c r="G27" s="266" t="n">
        <f aca="false">10^(0.75194503*((LOG((D27/175.508)/LOG(10))*(LOG((D27/175.508)/LOG(10))))))</f>
        <v>1.55223052332389</v>
      </c>
      <c r="H27" s="266"/>
      <c r="I27" s="266"/>
      <c r="J27" s="266"/>
      <c r="K27" s="266"/>
      <c r="L27" s="276"/>
      <c r="M27" s="276"/>
      <c r="N27" s="276"/>
      <c r="O27" s="268" t="n">
        <f aca="false">IF(MAX(L27:N27)&lt;0,0,MAX(L27:N27))</f>
        <v>0</v>
      </c>
      <c r="P27" s="266" t="n">
        <f aca="false">O27*G27*(IF(E27="M",1,1.5))</f>
        <v>0</v>
      </c>
      <c r="Q27" s="272" t="n">
        <f aca="false">RANK(P27,P5:P42,0)</f>
        <v>6</v>
      </c>
      <c r="R27" s="282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</row>
    <row r="28" customFormat="false" ht="15.75" hidden="true" customHeight="true" outlineLevel="0" collapsed="false">
      <c r="B28" s="273"/>
      <c r="C28" s="264"/>
      <c r="D28" s="254" t="n">
        <v>55</v>
      </c>
      <c r="E28" s="254" t="s">
        <v>85</v>
      </c>
      <c r="F28" s="264"/>
      <c r="G28" s="266" t="n">
        <f aca="false">10^(0.75194503*((LOG((D28/175.508)/LOG(10))*(LOG((D28/175.508)/LOG(10))))))</f>
        <v>1.55223052332389</v>
      </c>
      <c r="H28" s="266"/>
      <c r="I28" s="266"/>
      <c r="J28" s="266"/>
      <c r="K28" s="266"/>
      <c r="L28" s="276"/>
      <c r="M28" s="276"/>
      <c r="N28" s="276"/>
      <c r="O28" s="268" t="n">
        <f aca="false">IF(MAX(L28:N28)&lt;0,0,MAX(L28:N28))</f>
        <v>0</v>
      </c>
      <c r="P28" s="266" t="n">
        <f aca="false">O28*G28*(IF(E28="M",1,1.5))</f>
        <v>0</v>
      </c>
      <c r="Q28" s="272" t="n">
        <f aca="false">RANK(P28,P5:P42,0)</f>
        <v>6</v>
      </c>
      <c r="R28" s="282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</row>
    <row r="29" customFormat="false" ht="15.75" hidden="true" customHeight="true" outlineLevel="0" collapsed="false">
      <c r="B29" s="263"/>
      <c r="C29" s="264"/>
      <c r="D29" s="254" t="n">
        <v>33</v>
      </c>
      <c r="E29" s="254" t="s">
        <v>85</v>
      </c>
      <c r="F29" s="274"/>
      <c r="G29" s="266" t="n">
        <f aca="false">10^(0.75194503*((LOG((D29/175.508)/LOG(10))*(LOG((D29/175.508)/LOG(10))))))</f>
        <v>2.4894033147466</v>
      </c>
      <c r="H29" s="266"/>
      <c r="I29" s="266"/>
      <c r="J29" s="266"/>
      <c r="K29" s="266"/>
      <c r="L29" s="271"/>
      <c r="M29" s="271"/>
      <c r="N29" s="271"/>
      <c r="O29" s="268" t="n">
        <f aca="false">IF(MAX(L29:N29)&lt;0,0,MAX(L29:N29))</f>
        <v>0</v>
      </c>
      <c r="P29" s="266" t="n">
        <f aca="false">O29*G29*(IF(E29="M",1,1.5))</f>
        <v>0</v>
      </c>
      <c r="Q29" s="272" t="n">
        <f aca="false">RANK(P29,P5:P42,0)</f>
        <v>6</v>
      </c>
      <c r="R29" s="282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</row>
    <row r="30" customFormat="false" ht="15.75" hidden="true" customHeight="true" outlineLevel="0" collapsed="false">
      <c r="B30" s="263"/>
      <c r="C30" s="264"/>
      <c r="D30" s="254" t="n">
        <v>33</v>
      </c>
      <c r="E30" s="254" t="s">
        <v>85</v>
      </c>
      <c r="F30" s="274"/>
      <c r="G30" s="266" t="n">
        <f aca="false">10^(0.75194503*((LOG((D30/175.508)/LOG(10))*(LOG((D30/175.508)/LOG(10))))))</f>
        <v>2.4894033147466</v>
      </c>
      <c r="H30" s="266"/>
      <c r="I30" s="266"/>
      <c r="J30" s="266"/>
      <c r="K30" s="266"/>
      <c r="L30" s="271"/>
      <c r="M30" s="271"/>
      <c r="N30" s="271"/>
      <c r="O30" s="268" t="n">
        <f aca="false">IF(MAX(L30:N30)&lt;0,0,MAX(L30:N30))</f>
        <v>0</v>
      </c>
      <c r="P30" s="266" t="n">
        <f aca="false">O30*G30*(IF(E30="M",1,1.5))</f>
        <v>0</v>
      </c>
      <c r="Q30" s="272" t="n">
        <f aca="false">RANK(P30,P5:P42,0)</f>
        <v>6</v>
      </c>
      <c r="R30" s="282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</row>
    <row r="31" customFormat="false" ht="16.5" hidden="true" customHeight="true" outlineLevel="0" collapsed="false">
      <c r="B31" s="281"/>
      <c r="C31" s="267"/>
      <c r="D31" s="254" t="n">
        <v>33</v>
      </c>
      <c r="E31" s="254" t="s">
        <v>85</v>
      </c>
      <c r="F31" s="267"/>
      <c r="G31" s="266" t="n">
        <f aca="false">10^(0.75194503*((LOG((D31/175.508)/LOG(10))*(LOG((D31/175.508)/LOG(10))))))</f>
        <v>2.4894033147466</v>
      </c>
      <c r="H31" s="266"/>
      <c r="I31" s="266"/>
      <c r="J31" s="266"/>
      <c r="K31" s="266"/>
      <c r="L31" s="271"/>
      <c r="M31" s="271"/>
      <c r="N31" s="271"/>
      <c r="O31" s="268" t="n">
        <f aca="false">IF(MAX(L31:N31)&lt;0,0,MAX(L31:N31))</f>
        <v>0</v>
      </c>
      <c r="P31" s="266" t="n">
        <f aca="false">O31*G31*(IF(E31="M",1,1.5))</f>
        <v>0</v>
      </c>
      <c r="Q31" s="272" t="n">
        <f aca="false">RANK(P31,P5:P42,0)</f>
        <v>6</v>
      </c>
      <c r="R31" s="282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</row>
    <row r="32" customFormat="false" ht="15.75" hidden="true" customHeight="true" outlineLevel="0" collapsed="false">
      <c r="B32" s="263"/>
      <c r="C32" s="264"/>
      <c r="D32" s="254" t="n">
        <v>33</v>
      </c>
      <c r="E32" s="254" t="s">
        <v>85</v>
      </c>
      <c r="F32" s="274"/>
      <c r="G32" s="266" t="n">
        <f aca="false">10^(0.75194503*((LOG((D32/175.508)/LOG(10))*(LOG((D32/175.508)/LOG(10))))))</f>
        <v>2.4894033147466</v>
      </c>
      <c r="H32" s="266"/>
      <c r="I32" s="266"/>
      <c r="J32" s="266"/>
      <c r="K32" s="266"/>
      <c r="L32" s="271"/>
      <c r="M32" s="271"/>
      <c r="N32" s="271"/>
      <c r="O32" s="268" t="n">
        <f aca="false">IF(MAX(L32:N32)&lt;0,0,MAX(L32:N32))</f>
        <v>0</v>
      </c>
      <c r="P32" s="266" t="n">
        <f aca="false">O32*G32*(IF(E32="M",1,1.5))</f>
        <v>0</v>
      </c>
      <c r="Q32" s="272" t="n">
        <f aca="false">RANK(P32,P5:P42,0)</f>
        <v>6</v>
      </c>
      <c r="R32" s="282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</row>
    <row r="33" customFormat="false" ht="15.75" hidden="true" customHeight="true" outlineLevel="0" collapsed="false">
      <c r="B33" s="281"/>
      <c r="C33" s="267"/>
      <c r="D33" s="254" t="n">
        <v>33</v>
      </c>
      <c r="E33" s="254"/>
      <c r="F33" s="267"/>
      <c r="G33" s="266" t="n">
        <f aca="false">10^(0.75194503*((LOG((D33/175.508)/LOG(10))*(LOG((D33/175.508)/LOG(10))))))</f>
        <v>2.4894033147466</v>
      </c>
      <c r="H33" s="266"/>
      <c r="I33" s="266"/>
      <c r="J33" s="266"/>
      <c r="K33" s="266"/>
      <c r="L33" s="271"/>
      <c r="M33" s="271"/>
      <c r="N33" s="271"/>
      <c r="O33" s="268" t="n">
        <f aca="false">IF(MAX(L33:N33)&lt;0,0,MAX(L33:N33))</f>
        <v>0</v>
      </c>
      <c r="P33" s="266" t="n">
        <f aca="false">O33*G33*(IF(E33="M",1,1.5))</f>
        <v>0</v>
      </c>
      <c r="Q33" s="272" t="n">
        <f aca="false">RANK(P33,P5:P42,0)</f>
        <v>6</v>
      </c>
      <c r="R33" s="282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</row>
    <row r="34" customFormat="false" ht="15.75" hidden="true" customHeight="true" outlineLevel="0" collapsed="false">
      <c r="B34" s="263"/>
      <c r="C34" s="264"/>
      <c r="D34" s="254" t="n">
        <v>33</v>
      </c>
      <c r="E34" s="254"/>
      <c r="F34" s="274"/>
      <c r="G34" s="266" t="n">
        <f aca="false">10^(0.75194503*((LOG((D34/175.508)/LOG(10))*(LOG((D34/175.508)/LOG(10))))))</f>
        <v>2.4894033147466</v>
      </c>
      <c r="H34" s="266"/>
      <c r="I34" s="266"/>
      <c r="J34" s="266"/>
      <c r="K34" s="266"/>
      <c r="L34" s="271"/>
      <c r="M34" s="271"/>
      <c r="N34" s="271"/>
      <c r="O34" s="268" t="n">
        <f aca="false">IF(MAX(L34:N34)&lt;0,0,MAX(L34:N34))</f>
        <v>0</v>
      </c>
      <c r="P34" s="266" t="n">
        <f aca="false">O34*G34*(IF(E34="M",1,1.5))</f>
        <v>0</v>
      </c>
      <c r="Q34" s="272" t="n">
        <f aca="false">RANK(P34,P5:P42,0)</f>
        <v>6</v>
      </c>
      <c r="R34" s="282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</row>
    <row r="35" customFormat="false" ht="16.5" hidden="true" customHeight="true" outlineLevel="0" collapsed="false">
      <c r="B35" s="263"/>
      <c r="C35" s="264"/>
      <c r="D35" s="254" t="n">
        <v>33</v>
      </c>
      <c r="E35" s="254"/>
      <c r="F35" s="274"/>
      <c r="G35" s="266" t="n">
        <f aca="false">10^(0.75194503*((LOG((D35/175.508)/LOG(10))*(LOG((D35/175.508)/LOG(10))))))</f>
        <v>2.4894033147466</v>
      </c>
      <c r="H35" s="266"/>
      <c r="I35" s="266"/>
      <c r="J35" s="266"/>
      <c r="K35" s="266"/>
      <c r="L35" s="271"/>
      <c r="M35" s="271"/>
      <c r="N35" s="271"/>
      <c r="O35" s="268" t="n">
        <f aca="false">IF(MAX(L35:N35)&lt;0,0,MAX(L35:N35))</f>
        <v>0</v>
      </c>
      <c r="P35" s="266" t="n">
        <f aca="false">O35*G35*(IF(E35="M",1,1.5))</f>
        <v>0</v>
      </c>
      <c r="Q35" s="272" t="n">
        <f aca="false">RANK(P35,P5:P42,0)</f>
        <v>6</v>
      </c>
      <c r="R35" s="282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</row>
    <row r="36" customFormat="false" ht="16.5" hidden="true" customHeight="true" outlineLevel="0" collapsed="false">
      <c r="B36" s="263"/>
      <c r="C36" s="264"/>
      <c r="D36" s="254" t="n">
        <v>33</v>
      </c>
      <c r="E36" s="254"/>
      <c r="F36" s="274"/>
      <c r="G36" s="266" t="n">
        <f aca="false">10^(0.75194503*((LOG((D36/175.508)/LOG(10))*(LOG((D36/175.508)/LOG(10))))))</f>
        <v>2.4894033147466</v>
      </c>
      <c r="H36" s="266"/>
      <c r="I36" s="266"/>
      <c r="J36" s="266"/>
      <c r="K36" s="266"/>
      <c r="L36" s="271"/>
      <c r="M36" s="271"/>
      <c r="N36" s="271"/>
      <c r="O36" s="268" t="n">
        <f aca="false">IF(MAX(L36:N36)&lt;0,0,MAX(L36:N36))</f>
        <v>0</v>
      </c>
      <c r="P36" s="266" t="n">
        <f aca="false">O36*G36*(IF(E36="M",1,1.5))</f>
        <v>0</v>
      </c>
      <c r="Q36" s="288" t="n">
        <f aca="false">RANK(P36,P5:P42,0)</f>
        <v>6</v>
      </c>
      <c r="R36" s="282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</row>
    <row r="37" customFormat="false" ht="16.5" hidden="true" customHeight="true" outlineLevel="0" collapsed="false">
      <c r="B37" s="263"/>
      <c r="C37" s="264"/>
      <c r="D37" s="254" t="n">
        <v>30</v>
      </c>
      <c r="E37" s="254"/>
      <c r="F37" s="274"/>
      <c r="G37" s="266" t="n">
        <f aca="false">10^(0.75194503*((LOG((D37/175.508)/LOG(10))*(LOG((D37/175.508)/LOG(10))))))</f>
        <v>2.77053497366399</v>
      </c>
      <c r="H37" s="266"/>
      <c r="I37" s="266"/>
      <c r="J37" s="266"/>
      <c r="K37" s="266"/>
      <c r="L37" s="267"/>
      <c r="M37" s="267"/>
      <c r="N37" s="267"/>
      <c r="O37" s="268" t="n">
        <f aca="false">IF(MAX(L37:N37)&lt;0,0,MAX(L37:N37))</f>
        <v>0</v>
      </c>
      <c r="P37" s="266" t="n">
        <f aca="false">O37*G37*(IF(E37="M",1,1.5))</f>
        <v>0</v>
      </c>
      <c r="Q37" s="269" t="n">
        <f aca="false">RANK(P37,P5:P42,0)</f>
        <v>6</v>
      </c>
      <c r="R37" s="282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</row>
    <row r="38" customFormat="false" ht="15.75" hidden="true" customHeight="true" outlineLevel="0" collapsed="false">
      <c r="B38" s="263"/>
      <c r="C38" s="264"/>
      <c r="D38" s="254" t="n">
        <v>30</v>
      </c>
      <c r="E38" s="254"/>
      <c r="F38" s="274"/>
      <c r="G38" s="266" t="n">
        <f aca="false">10^(0.75194503*((LOG((D38/175.508)/LOG(10))*(LOG((D38/175.508)/LOG(10))))))</f>
        <v>2.77053497366399</v>
      </c>
      <c r="H38" s="266"/>
      <c r="I38" s="266"/>
      <c r="J38" s="266"/>
      <c r="K38" s="266"/>
      <c r="L38" s="267"/>
      <c r="M38" s="267"/>
      <c r="N38" s="267"/>
      <c r="O38" s="268" t="n">
        <f aca="false">IF(MAX(L38:N38)&lt;0,0,MAX(L38:N38))</f>
        <v>0</v>
      </c>
      <c r="P38" s="266" t="n">
        <f aca="false">O38*G38*(IF(E38="M",1,1.5))</f>
        <v>0</v>
      </c>
      <c r="Q38" s="272" t="n">
        <f aca="false">RANK(P38,P5:P42,0)</f>
        <v>6</v>
      </c>
      <c r="R38" s="282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</row>
    <row r="39" customFormat="false" ht="16.5" hidden="true" customHeight="true" outlineLevel="0" collapsed="false">
      <c r="B39" s="263"/>
      <c r="C39" s="264"/>
      <c r="D39" s="254" t="n">
        <v>30</v>
      </c>
      <c r="E39" s="254"/>
      <c r="F39" s="274"/>
      <c r="G39" s="266" t="n">
        <f aca="false">10^(0.75194503*((LOG((D39/175.508)/LOG(10))*(LOG((D39/175.508)/LOG(10))))))</f>
        <v>2.77053497366399</v>
      </c>
      <c r="H39" s="266"/>
      <c r="I39" s="266"/>
      <c r="J39" s="266"/>
      <c r="K39" s="266"/>
      <c r="L39" s="267"/>
      <c r="M39" s="267"/>
      <c r="N39" s="267"/>
      <c r="O39" s="268" t="n">
        <f aca="false">IF(MAX(L39:N39)&lt;0,0,MAX(L39:N39))</f>
        <v>0</v>
      </c>
      <c r="P39" s="266" t="n">
        <f aca="false">O39*G39*(IF(E39="M",1,1.5))</f>
        <v>0</v>
      </c>
      <c r="Q39" s="272" t="n">
        <f aca="false">RANK(P39,P5:P42,0)</f>
        <v>6</v>
      </c>
      <c r="R39" s="282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</row>
    <row r="40" customFormat="false" ht="16.5" hidden="true" customHeight="true" outlineLevel="0" collapsed="false">
      <c r="B40" s="273"/>
      <c r="C40" s="264"/>
      <c r="D40" s="254" t="n">
        <v>30</v>
      </c>
      <c r="E40" s="254"/>
      <c r="F40" s="274"/>
      <c r="G40" s="266" t="n">
        <f aca="false">10^(0.75194503*((LOG((D40/175.508)/LOG(10))*(LOG((D40/175.508)/LOG(10))))))</f>
        <v>2.77053497366399</v>
      </c>
      <c r="H40" s="266"/>
      <c r="I40" s="266"/>
      <c r="J40" s="266"/>
      <c r="K40" s="266"/>
      <c r="L40" s="267"/>
      <c r="M40" s="267"/>
      <c r="N40" s="267"/>
      <c r="O40" s="268" t="n">
        <f aca="false">IF(MAX(L40:N40)&lt;0,0,MAX(L40:N40))</f>
        <v>0</v>
      </c>
      <c r="P40" s="266" t="n">
        <f aca="false">O40*G40*(IF(E40="M",1,1.5))</f>
        <v>0</v>
      </c>
      <c r="Q40" s="272" t="n">
        <f aca="false">RANK(P40,P5:P42,0)</f>
        <v>6</v>
      </c>
      <c r="R40" s="282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</row>
    <row r="41" customFormat="false" ht="15.75" hidden="true" customHeight="true" outlineLevel="0" collapsed="false">
      <c r="B41" s="263"/>
      <c r="C41" s="264"/>
      <c r="D41" s="254" t="n">
        <v>30</v>
      </c>
      <c r="E41" s="254"/>
      <c r="F41" s="274"/>
      <c r="G41" s="266" t="n">
        <f aca="false">10^(0.75194503*((LOG((D41/175.508)/LOG(10))*(LOG((D41/175.508)/LOG(10))))))</f>
        <v>2.77053497366399</v>
      </c>
      <c r="H41" s="266"/>
      <c r="I41" s="266"/>
      <c r="J41" s="266"/>
      <c r="K41" s="266"/>
      <c r="L41" s="267"/>
      <c r="M41" s="267"/>
      <c r="N41" s="267"/>
      <c r="O41" s="268" t="n">
        <f aca="false">IF(MAX(L41:N41)&lt;0,0,MAX(L41:N41))</f>
        <v>0</v>
      </c>
      <c r="P41" s="266" t="n">
        <f aca="false">O41*G41*(IF(E41="M",1,1.5))</f>
        <v>0</v>
      </c>
      <c r="Q41" s="272" t="n">
        <f aca="false">RANK(P41,P5:P42,0)</f>
        <v>6</v>
      </c>
      <c r="R41" s="282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</row>
    <row r="42" customFormat="false" ht="16.5" hidden="true" customHeight="true" outlineLevel="0" collapsed="false">
      <c r="B42" s="289"/>
      <c r="C42" s="290"/>
      <c r="D42" s="291" t="n">
        <v>30</v>
      </c>
      <c r="E42" s="291"/>
      <c r="F42" s="292"/>
      <c r="G42" s="293" t="n">
        <f aca="false">10^(0.75194503*((LOG((D42/175.508)/LOG(10))*(LOG((D42/175.508)/LOG(10))))))</f>
        <v>2.77053497366399</v>
      </c>
      <c r="H42" s="293"/>
      <c r="I42" s="293"/>
      <c r="J42" s="293"/>
      <c r="K42" s="293"/>
      <c r="L42" s="294"/>
      <c r="M42" s="294"/>
      <c r="N42" s="295"/>
      <c r="O42" s="296" t="n">
        <f aca="false">IF(MAX(L42:N42)&lt;0,0,MAX(L42:N42))</f>
        <v>0</v>
      </c>
      <c r="P42" s="266" t="n">
        <f aca="false">O42*G42*(IF(E42="M",1,1.5))</f>
        <v>0</v>
      </c>
      <c r="Q42" s="288" t="n">
        <f aca="false">RANK(P42,P5:P42,0)</f>
        <v>6</v>
      </c>
      <c r="R42" s="282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</row>
    <row r="43" customFormat="false" ht="16.5" hidden="false" customHeight="true" outlineLevel="0" collapsed="false">
      <c r="B43" s="297"/>
      <c r="C43" s="298"/>
      <c r="D43" s="298"/>
      <c r="E43" s="298"/>
      <c r="F43" s="298"/>
      <c r="G43" s="299"/>
      <c r="H43" s="299"/>
      <c r="I43" s="299"/>
      <c r="J43" s="299"/>
      <c r="K43" s="299"/>
      <c r="L43" s="300"/>
      <c r="M43" s="300"/>
      <c r="N43" s="232"/>
      <c r="O43" s="232"/>
      <c r="P43" s="232"/>
      <c r="Q43" s="232"/>
      <c r="R43" s="232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</row>
    <row r="44" customFormat="false" ht="15.75" hidden="false" customHeight="true" outlineLevel="0" collapsed="false">
      <c r="B44" s="301" t="s">
        <v>86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232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</row>
    <row r="45" customFormat="false" ht="15.75" hidden="false" customHeight="true" outlineLevel="0" collapsed="false"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232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</row>
    <row r="46" customFormat="false" ht="12.75" hidden="false" customHeight="true" outlineLevel="0" collapsed="false">
      <c r="B46" s="405"/>
      <c r="C46" s="406"/>
      <c r="D46" s="407"/>
      <c r="E46" s="407"/>
      <c r="F46" s="408"/>
      <c r="G46" s="409"/>
      <c r="H46" s="409"/>
      <c r="I46" s="409"/>
      <c r="J46" s="409"/>
      <c r="K46" s="409"/>
      <c r="L46" s="410"/>
      <c r="M46" s="410"/>
      <c r="N46" s="410"/>
      <c r="O46" s="411"/>
      <c r="P46" s="412"/>
      <c r="Q46" s="413"/>
      <c r="R46" s="232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</row>
    <row r="47" customFormat="false" ht="12.75" hidden="false" customHeight="true" outlineLevel="0" collapsed="false">
      <c r="B47" s="405"/>
      <c r="C47" s="406"/>
      <c r="D47" s="407"/>
      <c r="E47" s="407"/>
      <c r="F47" s="408"/>
      <c r="G47" s="409"/>
      <c r="H47" s="409"/>
      <c r="I47" s="409"/>
      <c r="J47" s="409"/>
      <c r="K47" s="409"/>
      <c r="L47" s="410"/>
      <c r="M47" s="410"/>
      <c r="N47" s="410"/>
      <c r="O47" s="411"/>
      <c r="P47" s="412"/>
      <c r="Q47" s="41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</row>
    <row r="48" customFormat="false" ht="12.75" hidden="false" customHeight="true" outlineLevel="0" collapsed="false">
      <c r="B48" s="405"/>
      <c r="C48" s="406"/>
      <c r="D48" s="407"/>
      <c r="E48" s="407"/>
      <c r="F48" s="408"/>
      <c r="G48" s="409"/>
      <c r="H48" s="409"/>
      <c r="I48" s="409"/>
      <c r="J48" s="409"/>
      <c r="K48" s="409"/>
      <c r="L48" s="410"/>
      <c r="M48" s="410"/>
      <c r="N48" s="410"/>
      <c r="O48" s="411"/>
      <c r="P48" s="412"/>
      <c r="Q48" s="41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</row>
    <row r="49" customFormat="false" ht="12.75" hidden="false" customHeight="true" outlineLevel="0" collapsed="false">
      <c r="B49" s="414"/>
      <c r="C49" s="406"/>
      <c r="D49" s="407"/>
      <c r="E49" s="407"/>
      <c r="F49" s="408"/>
      <c r="G49" s="409"/>
      <c r="H49" s="409"/>
      <c r="I49" s="409"/>
      <c r="J49" s="409"/>
      <c r="K49" s="409"/>
      <c r="L49" s="410"/>
      <c r="M49" s="410"/>
      <c r="N49" s="410"/>
      <c r="O49" s="411"/>
      <c r="P49" s="412"/>
      <c r="Q49" s="41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</row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</sheetData>
  <mergeCells count="7">
    <mergeCell ref="A1:Q1"/>
    <mergeCell ref="B2:C2"/>
    <mergeCell ref="P2:Q2"/>
    <mergeCell ref="B3:F3"/>
    <mergeCell ref="H3:K3"/>
    <mergeCell ref="L3:N3"/>
    <mergeCell ref="B44:Q44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R43"/>
  <sheetViews>
    <sheetView showFormulas="false" showGridLines="true" showRowColHeaders="true" showZeros="true" rightToLeft="false" tabSelected="false" showOutlineSymbols="true" defaultGridColor="true" view="normal" topLeftCell="A10" colorId="64" zoomScale="130" zoomScaleNormal="130" zoomScalePageLayoutView="100" workbookViewId="0">
      <selection pane="topLeft" activeCell="S17" activeCellId="0" sqref="S17"/>
    </sheetView>
  </sheetViews>
  <sheetFormatPr defaultRowHeight="12.75" zeroHeight="false" outlineLevelRow="0" outlineLevelCol="0"/>
  <cols>
    <col collapsed="false" customWidth="true" hidden="false" outlineLevel="0" max="1" min="1" style="0" width="18.11"/>
    <col collapsed="false" customWidth="true" hidden="false" outlineLevel="0" max="2" min="2" style="0" width="10.66"/>
    <col collapsed="false" customWidth="true" hidden="false" outlineLevel="0" max="3" min="3" style="0" width="8.89"/>
    <col collapsed="false" customWidth="true" hidden="false" outlineLevel="0" max="4" min="4" style="0" width="6.44"/>
    <col collapsed="false" customWidth="true" hidden="false" outlineLevel="0" max="5" min="5" style="1" width="8.89"/>
    <col collapsed="false" customWidth="true" hidden="false" outlineLevel="0" max="6" min="6" style="0" width="6.01"/>
    <col collapsed="false" customWidth="true" hidden="false" outlineLevel="0" max="8" min="7" style="0" width="5.89"/>
    <col collapsed="false" customWidth="true" hidden="false" outlineLevel="0" max="9" min="9" style="0" width="6.34"/>
    <col collapsed="false" customWidth="true" hidden="false" outlineLevel="0" max="10" min="10" style="0" width="6.11"/>
    <col collapsed="false" customWidth="true" hidden="false" outlineLevel="0" max="11" min="11" style="2" width="6.01"/>
    <col collapsed="false" customWidth="true" hidden="false" outlineLevel="0" max="12" min="12" style="0" width="5.89"/>
    <col collapsed="false" customWidth="true" hidden="false" outlineLevel="0" max="13" min="13" style="0" width="6.11"/>
    <col collapsed="false" customWidth="true" hidden="false" outlineLevel="0" max="14" min="14" style="0" width="6.34"/>
    <col collapsed="false" customWidth="true" hidden="false" outlineLevel="0" max="15" min="15" style="0" width="11.33"/>
    <col collapsed="false" customWidth="true" hidden="false" outlineLevel="0" max="16" min="16" style="0" width="3.11"/>
    <col collapsed="false" customWidth="true" hidden="false" outlineLevel="0" max="17" min="17" style="0" width="6.56"/>
    <col collapsed="false" customWidth="true" hidden="false" outlineLevel="0" max="1025" min="18" style="0" width="8.67"/>
  </cols>
  <sheetData>
    <row r="1" customFormat="false" ht="15.75" hidden="false" customHeight="true" outlineLevel="0" collapsed="false">
      <c r="A1" s="415" t="s">
        <v>91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</row>
    <row r="2" customFormat="false" ht="21" hidden="false" customHeight="true" outlineLevel="0" collapsed="false">
      <c r="A2" s="416" t="s">
        <v>92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5" t="s">
        <v>93</v>
      </c>
      <c r="R2" s="0" t="s">
        <v>94</v>
      </c>
    </row>
    <row r="3" customFormat="false" ht="17.25" hidden="false" customHeight="true" outlineLevel="0" collapsed="false">
      <c r="A3" s="417" t="s">
        <v>95</v>
      </c>
      <c r="B3" s="417"/>
      <c r="C3" s="417"/>
      <c r="D3" s="417"/>
      <c r="E3" s="417"/>
      <c r="F3" s="338" t="s">
        <v>2</v>
      </c>
      <c r="G3" s="338"/>
      <c r="H3" s="338"/>
      <c r="I3" s="338"/>
      <c r="J3" s="338" t="s">
        <v>3</v>
      </c>
      <c r="K3" s="338"/>
      <c r="L3" s="338"/>
      <c r="M3" s="338"/>
      <c r="N3" s="418"/>
      <c r="O3" s="418"/>
      <c r="P3" s="418"/>
      <c r="Q3" s="9"/>
    </row>
    <row r="4" customFormat="false" ht="16.5" hidden="false" customHeight="true" outlineLevel="0" collapsed="false">
      <c r="A4" s="338" t="s">
        <v>4</v>
      </c>
      <c r="B4" s="346" t="s">
        <v>5</v>
      </c>
      <c r="C4" s="338" t="s">
        <v>6</v>
      </c>
      <c r="D4" s="338" t="s">
        <v>7</v>
      </c>
      <c r="E4" s="419" t="s">
        <v>8</v>
      </c>
      <c r="F4" s="420" t="s">
        <v>9</v>
      </c>
      <c r="G4" s="342" t="s">
        <v>10</v>
      </c>
      <c r="H4" s="342" t="s">
        <v>11</v>
      </c>
      <c r="I4" s="345" t="s">
        <v>2</v>
      </c>
      <c r="J4" s="341" t="s">
        <v>9</v>
      </c>
      <c r="K4" s="344" t="s">
        <v>10</v>
      </c>
      <c r="L4" s="342" t="s">
        <v>11</v>
      </c>
      <c r="M4" s="345" t="s">
        <v>12</v>
      </c>
      <c r="N4" s="346" t="s">
        <v>13</v>
      </c>
      <c r="O4" s="346" t="s">
        <v>14</v>
      </c>
      <c r="P4" s="338" t="s">
        <v>15</v>
      </c>
      <c r="Q4" s="15"/>
    </row>
    <row r="5" customFormat="false" ht="16.5" hidden="false" customHeight="true" outlineLevel="0" collapsed="false">
      <c r="A5" s="421" t="s">
        <v>50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15"/>
    </row>
    <row r="6" customFormat="false" ht="15.75" hidden="false" customHeight="true" outlineLevel="0" collapsed="false">
      <c r="A6" s="422" t="s">
        <v>61</v>
      </c>
      <c r="B6" s="134" t="s">
        <v>96</v>
      </c>
      <c r="C6" s="43" t="n">
        <v>61</v>
      </c>
      <c r="D6" s="134" t="n">
        <v>1997</v>
      </c>
      <c r="E6" s="423" t="n">
        <f aca="false">10^(0.794358141*((LOG((C6/174.393)/LOG(10))*(LOG((C6/174.393)/LOG(10))))))</f>
        <v>1.46325496772857</v>
      </c>
      <c r="F6" s="424" t="n">
        <v>70</v>
      </c>
      <c r="G6" s="424" t="n">
        <v>74</v>
      </c>
      <c r="H6" s="425" t="n">
        <v>-76</v>
      </c>
      <c r="I6" s="37" t="n">
        <f aca="false">IF(MAX(F6:H6)&lt;0,0,MAX(F6:H6))</f>
        <v>74</v>
      </c>
      <c r="J6" s="424" t="n">
        <v>85</v>
      </c>
      <c r="K6" s="426" t="n">
        <v>88</v>
      </c>
      <c r="L6" s="425" t="n">
        <v>-91</v>
      </c>
      <c r="M6" s="37" t="n">
        <f aca="false">IF(MAX(J6:L6)&lt;0,0,MAX(J6:L6))</f>
        <v>88</v>
      </c>
      <c r="N6" s="38" t="n">
        <f aca="false">I6+M6</f>
        <v>162</v>
      </c>
      <c r="O6" s="39" t="n">
        <f aca="false">N6*E6</f>
        <v>237.047304772028</v>
      </c>
      <c r="P6" s="427" t="n">
        <f aca="false">RANK(N6,N6:N7,0)</f>
        <v>1</v>
      </c>
      <c r="Q6" s="58" t="s">
        <v>97</v>
      </c>
    </row>
    <row r="7" customFormat="false" ht="15.75" hidden="false" customHeight="true" outlineLevel="0" collapsed="false">
      <c r="A7" s="41" t="s">
        <v>58</v>
      </c>
      <c r="B7" s="42" t="s">
        <v>98</v>
      </c>
      <c r="C7" s="43" t="n">
        <v>59.6</v>
      </c>
      <c r="D7" s="44" t="n">
        <v>1997</v>
      </c>
      <c r="E7" s="423" t="n">
        <f aca="false">10^(0.794358141*((LOG((C7/174.393)/LOG(10))*(LOG((C7/174.393)/LOG(10))))))</f>
        <v>1.48836366947613</v>
      </c>
      <c r="F7" s="117" t="n">
        <v>-62</v>
      </c>
      <c r="G7" s="114" t="n">
        <v>62</v>
      </c>
      <c r="H7" s="114" t="n">
        <v>-65</v>
      </c>
      <c r="I7" s="37" t="n">
        <f aca="false">IF(MAX(F7:H7)&lt;0,0,MAX(F7:H7))</f>
        <v>62</v>
      </c>
      <c r="J7" s="116" t="n">
        <v>72</v>
      </c>
      <c r="K7" s="114" t="n">
        <v>76</v>
      </c>
      <c r="L7" s="114" t="n">
        <v>80</v>
      </c>
      <c r="M7" s="37" t="n">
        <f aca="false">IF(MAX(J7:L7)&lt;0,0,MAX(J7:L7))</f>
        <v>80</v>
      </c>
      <c r="N7" s="38" t="n">
        <f aca="false">I7+M7</f>
        <v>142</v>
      </c>
      <c r="O7" s="39" t="n">
        <f aca="false">N7*E7</f>
        <v>211.347641065611</v>
      </c>
      <c r="P7" s="427" t="n">
        <f aca="false">RANK(N7,N6:N7,0)</f>
        <v>2</v>
      </c>
      <c r="Q7" s="58" t="s">
        <v>99</v>
      </c>
    </row>
    <row r="8" customFormat="false" ht="16.5" hidden="false" customHeight="true" outlineLevel="0" collapsed="false">
      <c r="A8" s="41"/>
      <c r="B8" s="42"/>
      <c r="C8" s="43"/>
      <c r="D8" s="44"/>
      <c r="E8" s="423"/>
      <c r="F8" s="49"/>
      <c r="G8" s="50"/>
      <c r="H8" s="50"/>
      <c r="I8" s="37"/>
      <c r="J8" s="52"/>
      <c r="K8" s="50"/>
      <c r="L8" s="50"/>
      <c r="M8" s="37"/>
      <c r="N8" s="38"/>
      <c r="O8" s="39"/>
      <c r="P8" s="428"/>
      <c r="Q8" s="58"/>
    </row>
    <row r="9" customFormat="false" ht="16.5" hidden="false" customHeight="true" outlineLevel="0" collapsed="false">
      <c r="A9" s="421" t="s">
        <v>21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58"/>
    </row>
    <row r="10" customFormat="false" ht="15.75" hidden="false" customHeight="true" outlineLevel="0" collapsed="false">
      <c r="A10" s="422" t="s">
        <v>100</v>
      </c>
      <c r="B10" s="134" t="s">
        <v>101</v>
      </c>
      <c r="C10" s="43" t="n">
        <v>68.1</v>
      </c>
      <c r="D10" s="134" t="n">
        <v>1941</v>
      </c>
      <c r="E10" s="423" t="n">
        <f aca="false">10^(0.794358141*((LOG((C10/174.393)/LOG(10))*(LOG((C10/174.393)/LOG(10))))))</f>
        <v>1.35668717466976</v>
      </c>
      <c r="F10" s="424" t="n">
        <v>40</v>
      </c>
      <c r="G10" s="424" t="n">
        <v>45</v>
      </c>
      <c r="H10" s="425" t="n">
        <v>-50</v>
      </c>
      <c r="I10" s="37" t="n">
        <f aca="false">IF(MAX(F10:H10)&lt;0,0,MAX(F10:H10))</f>
        <v>45</v>
      </c>
      <c r="J10" s="424" t="n">
        <v>60</v>
      </c>
      <c r="K10" s="429" t="n">
        <v>-65</v>
      </c>
      <c r="L10" s="424" t="n">
        <v>65</v>
      </c>
      <c r="M10" s="37" t="n">
        <f aca="false">IF(MAX(J10:L10)&lt;0,0,MAX(J10:L10))</f>
        <v>65</v>
      </c>
      <c r="N10" s="38" t="n">
        <f aca="false">I10+M10</f>
        <v>110</v>
      </c>
      <c r="O10" s="39" t="n">
        <f aca="false">N10*E10</f>
        <v>149.235589213674</v>
      </c>
      <c r="P10" s="427" t="n">
        <f aca="false">RANK(N10,N10:N11,0)</f>
        <v>2</v>
      </c>
      <c r="Q10" s="58"/>
      <c r="R10" s="430" t="n">
        <v>39569</v>
      </c>
    </row>
    <row r="11" customFormat="false" ht="15.75" hidden="false" customHeight="true" outlineLevel="0" collapsed="false">
      <c r="A11" s="41" t="s">
        <v>60</v>
      </c>
      <c r="B11" s="42" t="s">
        <v>101</v>
      </c>
      <c r="C11" s="43" t="n">
        <v>66.8</v>
      </c>
      <c r="D11" s="44" t="n">
        <v>1997</v>
      </c>
      <c r="E11" s="423" t="n">
        <f aca="false">10^(0.794358141*((LOG((C11/174.393)/LOG(10))*(LOG((C11/174.393)/LOG(10))))))</f>
        <v>1.37393529764397</v>
      </c>
      <c r="F11" s="117" t="n">
        <v>71</v>
      </c>
      <c r="G11" s="114" t="n">
        <v>73</v>
      </c>
      <c r="H11" s="114" t="n">
        <v>0</v>
      </c>
      <c r="I11" s="37" t="n">
        <f aca="false">IF(MAX(F11:H11)&lt;0,0,MAX(F11:H11))</f>
        <v>73</v>
      </c>
      <c r="J11" s="116" t="n">
        <v>89</v>
      </c>
      <c r="K11" s="114" t="n">
        <v>92</v>
      </c>
      <c r="L11" s="114" t="n">
        <v>0</v>
      </c>
      <c r="M11" s="37" t="n">
        <f aca="false">IF(MAX(J11:L11)&lt;0,0,MAX(J11:L11))</f>
        <v>92</v>
      </c>
      <c r="N11" s="38" t="n">
        <f aca="false">I11+M11</f>
        <v>165</v>
      </c>
      <c r="O11" s="39" t="n">
        <f aca="false">N11*E11</f>
        <v>226.699324111255</v>
      </c>
      <c r="P11" s="427" t="n">
        <f aca="false">RANK(N11,N10:N11,0)</f>
        <v>1</v>
      </c>
      <c r="Q11" s="58" t="s">
        <v>97</v>
      </c>
    </row>
    <row r="12" customFormat="false" ht="15.6" hidden="false" customHeight="true" outlineLevel="0" collapsed="false">
      <c r="A12" s="41"/>
      <c r="B12" s="42"/>
      <c r="C12" s="43"/>
      <c r="D12" s="44"/>
      <c r="E12" s="423"/>
      <c r="F12" s="49"/>
      <c r="G12" s="50"/>
      <c r="H12" s="50"/>
      <c r="I12" s="37"/>
      <c r="J12" s="52"/>
      <c r="K12" s="50"/>
      <c r="L12" s="50"/>
      <c r="M12" s="37"/>
      <c r="N12" s="38"/>
      <c r="O12" s="39"/>
      <c r="P12" s="428"/>
      <c r="Q12" s="58"/>
    </row>
    <row r="13" customFormat="false" ht="17.25" hidden="false" customHeight="true" outlineLevel="0" collapsed="false">
      <c r="A13" s="431" t="s">
        <v>59</v>
      </c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58"/>
    </row>
    <row r="14" customFormat="false" ht="15.75" hidden="false" customHeight="true" outlineLevel="0" collapsed="false">
      <c r="A14" s="432" t="s">
        <v>102</v>
      </c>
      <c r="B14" s="433" t="s">
        <v>103</v>
      </c>
      <c r="C14" s="434" t="n">
        <v>72.7</v>
      </c>
      <c r="D14" s="435" t="n">
        <v>1969</v>
      </c>
      <c r="E14" s="423" t="n">
        <f aca="false">10^(0.794358141*((LOG((C14/174.393)/LOG(10))*(LOG((C14/174.393)/LOG(10))))))</f>
        <v>1.3022731257936</v>
      </c>
      <c r="F14" s="436" t="n">
        <v>83</v>
      </c>
      <c r="G14" s="437" t="n">
        <v>-87</v>
      </c>
      <c r="H14" s="437" t="n">
        <v>-87</v>
      </c>
      <c r="I14" s="37" t="n">
        <f aca="false">IF(MAX(F14:H14)&lt;0,0,MAX(F14:H14))</f>
        <v>83</v>
      </c>
      <c r="J14" s="437" t="n">
        <v>-105</v>
      </c>
      <c r="K14" s="438" t="n">
        <v>105</v>
      </c>
      <c r="L14" s="35" t="n">
        <v>110</v>
      </c>
      <c r="M14" s="37" t="n">
        <f aca="false">IF(MAX(J14:L14)&lt;0,0,MAX(J14:L14))</f>
        <v>110</v>
      </c>
      <c r="N14" s="38" t="n">
        <f aca="false">I14+M14</f>
        <v>193</v>
      </c>
      <c r="O14" s="39" t="n">
        <f aca="false">N14*E14</f>
        <v>251.338713278164</v>
      </c>
      <c r="P14" s="427" t="n">
        <f aca="false">RANK(N14,N14:N20,0)</f>
        <v>1</v>
      </c>
      <c r="Q14" s="58"/>
      <c r="R14" s="430" t="n">
        <v>37377</v>
      </c>
    </row>
    <row r="15" customFormat="false" ht="15.75" hidden="false" customHeight="true" outlineLevel="0" collapsed="false">
      <c r="A15" s="439" t="s">
        <v>104</v>
      </c>
      <c r="B15" s="42" t="s">
        <v>103</v>
      </c>
      <c r="C15" s="43" t="n">
        <v>73.2</v>
      </c>
      <c r="D15" s="44" t="n">
        <v>1991</v>
      </c>
      <c r="E15" s="423" t="n">
        <f aca="false">10^(0.794358141*((LOG((C15/174.393)/LOG(10))*(LOG((C15/174.393)/LOG(10))))))</f>
        <v>1.29691672257923</v>
      </c>
      <c r="F15" s="440" t="n">
        <v>-75</v>
      </c>
      <c r="G15" s="35" t="n">
        <v>75</v>
      </c>
      <c r="H15" s="437" t="n">
        <v>-78</v>
      </c>
      <c r="I15" s="37" t="n">
        <f aca="false">IF(MAX(F15:H15)&lt;0,0,MAX(F15:H15))</f>
        <v>75</v>
      </c>
      <c r="J15" s="437" t="n">
        <v>-100</v>
      </c>
      <c r="K15" s="441" t="n">
        <v>-100</v>
      </c>
      <c r="L15" s="35" t="n">
        <v>100</v>
      </c>
      <c r="M15" s="37" t="n">
        <f aca="false">IF(MAX(J15:L15)&lt;0,0,MAX(J15:L15))</f>
        <v>100</v>
      </c>
      <c r="N15" s="38" t="n">
        <f aca="false">I15+M15</f>
        <v>175</v>
      </c>
      <c r="O15" s="39" t="n">
        <f aca="false">N15*E15</f>
        <v>226.960426451365</v>
      </c>
      <c r="P15" s="427" t="n">
        <f aca="false">RANK(N15,N14:N20,0)</f>
        <v>4</v>
      </c>
      <c r="Q15" s="58" t="s">
        <v>99</v>
      </c>
    </row>
    <row r="16" customFormat="false" ht="15.75" hidden="false" customHeight="true" outlineLevel="0" collapsed="false">
      <c r="A16" s="439" t="s">
        <v>105</v>
      </c>
      <c r="B16" s="42" t="s">
        <v>103</v>
      </c>
      <c r="C16" s="43" t="n">
        <v>75.9</v>
      </c>
      <c r="D16" s="44" t="n">
        <v>1956</v>
      </c>
      <c r="E16" s="423" t="n">
        <f aca="false">10^(0.794358141*((LOG((C16/174.393)/LOG(10))*(LOG((C16/174.393)/LOG(10))))))</f>
        <v>1.26965688314969</v>
      </c>
      <c r="F16" s="436" t="n">
        <v>72</v>
      </c>
      <c r="G16" s="35" t="n">
        <v>82</v>
      </c>
      <c r="H16" s="437" t="n">
        <v>-90</v>
      </c>
      <c r="I16" s="37" t="n">
        <f aca="false">IF(MAX(F16:H16)&lt;0,0,MAX(F16:H16))</f>
        <v>82</v>
      </c>
      <c r="J16" s="35" t="n">
        <v>96</v>
      </c>
      <c r="K16" s="441" t="n">
        <v>-103</v>
      </c>
      <c r="L16" s="437" t="n">
        <v>-110</v>
      </c>
      <c r="M16" s="37" t="n">
        <f aca="false">IF(MAX(J16:L16)&lt;0,0,MAX(J16:L16))</f>
        <v>96</v>
      </c>
      <c r="N16" s="38" t="n">
        <f aca="false">I16+M16</f>
        <v>178</v>
      </c>
      <c r="O16" s="39" t="n">
        <f aca="false">N16*E16</f>
        <v>225.998925200645</v>
      </c>
      <c r="P16" s="427" t="n">
        <f aca="false">RANK(N16,N14:N20,0)</f>
        <v>3</v>
      </c>
      <c r="Q16" s="58"/>
      <c r="R16" s="430" t="n">
        <v>38473</v>
      </c>
    </row>
    <row r="17" customFormat="false" ht="15.75" hidden="false" customHeight="true" outlineLevel="0" collapsed="false">
      <c r="A17" s="442" t="s">
        <v>63</v>
      </c>
      <c r="B17" s="42" t="s">
        <v>96</v>
      </c>
      <c r="C17" s="43" t="n">
        <v>76.3</v>
      </c>
      <c r="D17" s="44" t="n">
        <v>1997</v>
      </c>
      <c r="E17" s="423" t="n">
        <f aca="false">10^(0.794358141*((LOG((C17/174.393)/LOG(10))*(LOG((C17/174.393)/LOG(10))))))</f>
        <v>1.26584416573979</v>
      </c>
      <c r="F17" s="436" t="n">
        <v>75</v>
      </c>
      <c r="G17" s="437" t="n">
        <v>-80</v>
      </c>
      <c r="H17" s="35" t="n">
        <v>80</v>
      </c>
      <c r="I17" s="37" t="n">
        <f aca="false">IF(MAX(F17:H17)&lt;0,0,MAX(F17:H17))</f>
        <v>80</v>
      </c>
      <c r="J17" s="35" t="n">
        <v>95</v>
      </c>
      <c r="K17" s="438" t="n">
        <v>100</v>
      </c>
      <c r="L17" s="437" t="n">
        <v>-105</v>
      </c>
      <c r="M17" s="37" t="n">
        <f aca="false">IF(MAX(J17:L17)&lt;0,0,MAX(J17:L17))</f>
        <v>100</v>
      </c>
      <c r="N17" s="38" t="n">
        <f aca="false">I17+M17</f>
        <v>180</v>
      </c>
      <c r="O17" s="39" t="n">
        <f aca="false">N17*E17</f>
        <v>227.851949833162</v>
      </c>
      <c r="P17" s="427" t="n">
        <f aca="false">RANK(N17,N14:N20,0)</f>
        <v>2</v>
      </c>
      <c r="Q17" s="58" t="s">
        <v>97</v>
      </c>
    </row>
    <row r="18" customFormat="false" ht="15.75" hidden="false" customHeight="true" outlineLevel="0" collapsed="false">
      <c r="A18" s="439" t="s">
        <v>106</v>
      </c>
      <c r="B18" s="42" t="s">
        <v>101</v>
      </c>
      <c r="C18" s="43" t="n">
        <v>70.5</v>
      </c>
      <c r="D18" s="44" t="n">
        <v>1951</v>
      </c>
      <c r="E18" s="423" t="n">
        <f aca="false">10^(0.794358141*((LOG((C18/174.393)/LOG(10))*(LOG((C18/174.393)/LOG(10))))))</f>
        <v>1.32708931945367</v>
      </c>
      <c r="F18" s="436" t="n">
        <v>50</v>
      </c>
      <c r="G18" s="35" t="n">
        <v>55</v>
      </c>
      <c r="H18" s="35" t="n">
        <v>60</v>
      </c>
      <c r="I18" s="37" t="n">
        <f aca="false">IF(MAX(F18:H18)&lt;0,0,MAX(F18:H18))</f>
        <v>60</v>
      </c>
      <c r="J18" s="35" t="n">
        <v>70</v>
      </c>
      <c r="K18" s="438" t="n">
        <v>75</v>
      </c>
      <c r="L18" s="35" t="n">
        <v>80</v>
      </c>
      <c r="M18" s="37" t="n">
        <f aca="false">IF(MAX(J18:L18)&lt;0,0,MAX(J18:L18))</f>
        <v>80</v>
      </c>
      <c r="N18" s="38" t="n">
        <f aca="false">I18+M18</f>
        <v>140</v>
      </c>
      <c r="O18" s="39" t="n">
        <f aca="false">N18*E18</f>
        <v>185.792504723513</v>
      </c>
      <c r="P18" s="427" t="n">
        <f aca="false">RANK(N18,N14:N20,0)</f>
        <v>6</v>
      </c>
      <c r="Q18" s="58"/>
      <c r="R18" s="430" t="n">
        <v>38838</v>
      </c>
    </row>
    <row r="19" customFormat="false" ht="15.75" hidden="false" customHeight="true" outlineLevel="0" collapsed="false">
      <c r="A19" s="439" t="s">
        <v>107</v>
      </c>
      <c r="B19" s="42" t="s">
        <v>108</v>
      </c>
      <c r="C19" s="43" t="n">
        <v>75.9</v>
      </c>
      <c r="D19" s="44" t="n">
        <v>1997</v>
      </c>
      <c r="E19" s="423" t="n">
        <f aca="false">10^(0.794358141*((LOG((C19/174.393)/LOG(10))*(LOG((C19/174.393)/LOG(10))))))</f>
        <v>1.26965688314969</v>
      </c>
      <c r="F19" s="436" t="n">
        <v>50</v>
      </c>
      <c r="G19" s="35" t="n">
        <v>55</v>
      </c>
      <c r="H19" s="437" t="n">
        <v>-58</v>
      </c>
      <c r="I19" s="37" t="n">
        <f aca="false">IF(MAX(F19:H19)&lt;0,0,MAX(F19:H19))</f>
        <v>55</v>
      </c>
      <c r="J19" s="35" t="n">
        <v>72</v>
      </c>
      <c r="K19" s="438" t="n">
        <v>75</v>
      </c>
      <c r="L19" s="437" t="n">
        <v>-78</v>
      </c>
      <c r="M19" s="37" t="n">
        <f aca="false">IF(MAX(J19:L19)&lt;0,0,MAX(J19:L19))</f>
        <v>75</v>
      </c>
      <c r="N19" s="38" t="n">
        <f aca="false">I19+M19</f>
        <v>130</v>
      </c>
      <c r="O19" s="39" t="n">
        <f aca="false">N19*E19</f>
        <v>165.05539480946</v>
      </c>
      <c r="P19" s="427" t="n">
        <f aca="false">RANK(N19,N14:N20,0)</f>
        <v>7</v>
      </c>
      <c r="Q19" s="58" t="s">
        <v>109</v>
      </c>
    </row>
    <row r="20" customFormat="false" ht="16.5" hidden="false" customHeight="true" outlineLevel="0" collapsed="false">
      <c r="A20" s="443" t="s">
        <v>110</v>
      </c>
      <c r="B20" s="29" t="s">
        <v>103</v>
      </c>
      <c r="C20" s="444" t="n">
        <v>72.2</v>
      </c>
      <c r="D20" s="445" t="n">
        <v>1967</v>
      </c>
      <c r="E20" s="446" t="n">
        <f aca="false">10^(0.794358141*((LOG((C20/174.393)/LOG(10))*(LOG((C20/174.393)/LOG(10))))))</f>
        <v>1.30773167480127</v>
      </c>
      <c r="F20" s="447" t="n">
        <v>65</v>
      </c>
      <c r="G20" s="448" t="n">
        <v>-70</v>
      </c>
      <c r="H20" s="448" t="n">
        <v>-70</v>
      </c>
      <c r="I20" s="449" t="n">
        <f aca="false">IF(MAX(F20:H20)&lt;0,0,MAX(F20:H20))</f>
        <v>65</v>
      </c>
      <c r="J20" s="450" t="n">
        <v>90</v>
      </c>
      <c r="K20" s="451" t="n">
        <v>95</v>
      </c>
      <c r="L20" s="450" t="n">
        <v>100</v>
      </c>
      <c r="M20" s="449" t="n">
        <f aca="false">IF(MAX(J20:L20)&lt;0,0,MAX(J20:L20))</f>
        <v>100</v>
      </c>
      <c r="N20" s="452" t="n">
        <f aca="false">I20+M20</f>
        <v>165</v>
      </c>
      <c r="O20" s="453" t="n">
        <f aca="false">N20*E20</f>
        <v>215.77572634221</v>
      </c>
      <c r="P20" s="454" t="n">
        <f aca="false">RANK(N20,N14:N20,0)</f>
        <v>5</v>
      </c>
      <c r="Q20" s="58"/>
      <c r="R20" s="430" t="n">
        <v>37742</v>
      </c>
    </row>
    <row r="21" customFormat="false" ht="16.5" hidden="false" customHeight="true" outlineLevel="0" collapsed="false">
      <c r="A21" s="421" t="s">
        <v>31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58"/>
    </row>
    <row r="22" s="103" customFormat="true" ht="15.75" hidden="false" customHeight="true" outlineLevel="0" collapsed="false">
      <c r="A22" s="455" t="s">
        <v>111</v>
      </c>
      <c r="B22" s="456" t="s">
        <v>101</v>
      </c>
      <c r="C22" s="457" t="n">
        <v>84.9</v>
      </c>
      <c r="D22" s="456" t="n">
        <v>1957</v>
      </c>
      <c r="E22" s="423" t="n">
        <f aca="false">10^(0.794358141*((LOG((C22/174.393)/LOG(10))*(LOG((C22/174.393)/LOG(10))))))</f>
        <v>1.19573323424437</v>
      </c>
      <c r="F22" s="458" t="n">
        <v>90</v>
      </c>
      <c r="G22" s="459" t="n">
        <v>-93</v>
      </c>
      <c r="H22" s="459" t="n">
        <v>-93</v>
      </c>
      <c r="I22" s="37" t="n">
        <f aca="false">IF(MAX(F22:H22)&lt;0,0,MAX(F22:H22))</f>
        <v>90</v>
      </c>
      <c r="J22" s="458" t="n">
        <v>110</v>
      </c>
      <c r="K22" s="460" t="n">
        <v>115</v>
      </c>
      <c r="L22" s="458" t="n">
        <v>117</v>
      </c>
      <c r="M22" s="37" t="n">
        <f aca="false">IF(MAX(J22:L22)&lt;0,0,MAX(J22:L22))</f>
        <v>117</v>
      </c>
      <c r="N22" s="38" t="n">
        <f aca="false">I22+M22</f>
        <v>207</v>
      </c>
      <c r="O22" s="39" t="n">
        <f aca="false">N22*E22</f>
        <v>247.516779488585</v>
      </c>
      <c r="P22" s="427" t="n">
        <f aca="false">RANK(N22,N22:N24,0)</f>
        <v>1</v>
      </c>
      <c r="Q22" s="461"/>
      <c r="R22" s="462" t="n">
        <v>38473</v>
      </c>
    </row>
    <row r="23" s="103" customFormat="true" ht="15.75" hidden="false" customHeight="true" outlineLevel="0" collapsed="false">
      <c r="A23" s="455" t="s">
        <v>112</v>
      </c>
      <c r="B23" s="456" t="s">
        <v>103</v>
      </c>
      <c r="C23" s="457" t="n">
        <v>82</v>
      </c>
      <c r="D23" s="456" t="n">
        <v>1976</v>
      </c>
      <c r="E23" s="423" t="n">
        <f aca="false">10^(0.794358141*((LOG((C23/174.393)/LOG(10))*(LOG((C23/174.393)/LOG(10))))))</f>
        <v>1.21705969364128</v>
      </c>
      <c r="F23" s="459" t="n">
        <v>-70</v>
      </c>
      <c r="G23" s="458" t="n">
        <v>70</v>
      </c>
      <c r="H23" s="459" t="n">
        <v>-78</v>
      </c>
      <c r="I23" s="37" t="n">
        <f aca="false">IF(MAX(F23:H23)&lt;0,0,MAX(F23:H23))</f>
        <v>70</v>
      </c>
      <c r="J23" s="458" t="n">
        <v>90</v>
      </c>
      <c r="K23" s="460" t="n">
        <v>95</v>
      </c>
      <c r="L23" s="458" t="n">
        <v>100</v>
      </c>
      <c r="M23" s="37" t="n">
        <f aca="false">IF(MAX(J23:L23)&lt;0,0,MAX(J23:L23))</f>
        <v>100</v>
      </c>
      <c r="N23" s="38" t="n">
        <f aca="false">I23+M23</f>
        <v>170</v>
      </c>
      <c r="O23" s="39" t="n">
        <f aca="false">N23*E23</f>
        <v>206.900147919017</v>
      </c>
      <c r="P23" s="427" t="n">
        <f aca="false">RANK(N23,N22:N25,0)</f>
        <v>3</v>
      </c>
      <c r="Q23" s="461"/>
      <c r="R23" s="462" t="n">
        <v>37012</v>
      </c>
    </row>
    <row r="24" s="103" customFormat="true" ht="15.75" hidden="false" customHeight="true" outlineLevel="0" collapsed="false">
      <c r="A24" s="463" t="s">
        <v>113</v>
      </c>
      <c r="B24" s="464" t="s">
        <v>101</v>
      </c>
      <c r="C24" s="457" t="n">
        <v>77.1</v>
      </c>
      <c r="D24" s="464" t="n">
        <v>1993</v>
      </c>
      <c r="E24" s="423" t="n">
        <f aca="false">10^(0.794358141*((LOG((C24/174.393)/LOG(10))*(LOG((C24/174.393)/LOG(10))))))</f>
        <v>1.25838322773061</v>
      </c>
      <c r="F24" s="459" t="n">
        <v>-76</v>
      </c>
      <c r="G24" s="458" t="n">
        <v>76</v>
      </c>
      <c r="H24" s="458" t="n">
        <v>79</v>
      </c>
      <c r="I24" s="37" t="n">
        <f aca="false">IF(MAX(F24:H24)&lt;0,0,MAX(F24:H24))</f>
        <v>79</v>
      </c>
      <c r="J24" s="458" t="n">
        <v>100</v>
      </c>
      <c r="K24" s="465" t="n">
        <v>-102</v>
      </c>
      <c r="L24" s="458" t="n">
        <v>102</v>
      </c>
      <c r="M24" s="37" t="n">
        <f aca="false">IF(MAX(J24:L24)&lt;0,0,MAX(J24:L24))</f>
        <v>102</v>
      </c>
      <c r="N24" s="38" t="n">
        <f aca="false">I24+M24</f>
        <v>181</v>
      </c>
      <c r="O24" s="39" t="n">
        <f aca="false">N24*E24</f>
        <v>227.76736421924</v>
      </c>
      <c r="P24" s="427" t="n">
        <f aca="false">RANK(N24,N22:N25,0)</f>
        <v>2</v>
      </c>
      <c r="Q24" s="461" t="s">
        <v>97</v>
      </c>
    </row>
    <row r="25" customFormat="false" ht="16.5" hidden="false" customHeight="true" outlineLevel="0" collapsed="false">
      <c r="A25" s="41"/>
      <c r="B25" s="42"/>
      <c r="C25" s="43"/>
      <c r="D25" s="44"/>
      <c r="E25" s="423"/>
      <c r="F25" s="35"/>
      <c r="G25" s="35"/>
      <c r="H25" s="35"/>
      <c r="I25" s="37"/>
      <c r="J25" s="35"/>
      <c r="K25" s="438"/>
      <c r="L25" s="35"/>
      <c r="M25" s="37"/>
      <c r="N25" s="38"/>
      <c r="O25" s="39"/>
      <c r="P25" s="428"/>
      <c r="Q25" s="58"/>
    </row>
    <row r="26" customFormat="false" ht="16.5" hidden="false" customHeight="true" outlineLevel="0" collapsed="false">
      <c r="A26" s="421" t="s">
        <v>114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58"/>
    </row>
    <row r="27" customFormat="false" ht="15.75" hidden="false" customHeight="true" outlineLevel="0" collapsed="false">
      <c r="A27" s="439" t="s">
        <v>115</v>
      </c>
      <c r="B27" s="42" t="s">
        <v>101</v>
      </c>
      <c r="C27" s="43" t="n">
        <v>88.1</v>
      </c>
      <c r="D27" s="44" t="n">
        <v>1993</v>
      </c>
      <c r="E27" s="423" t="n">
        <f aca="false">10^(0.794358141*((LOG((C27/174.393)/LOG(10))*(LOG((C27/174.393)/LOG(10))))))</f>
        <v>1.17451575201113</v>
      </c>
      <c r="F27" s="437" t="n">
        <v>-100</v>
      </c>
      <c r="G27" s="35" t="n">
        <v>100</v>
      </c>
      <c r="H27" s="437" t="n">
        <v>-104</v>
      </c>
      <c r="I27" s="37" t="n">
        <f aca="false">IF(MAX(F27:H27)&lt;0,0,MAX(F27:H27))</f>
        <v>100</v>
      </c>
      <c r="J27" s="35" t="n">
        <v>107</v>
      </c>
      <c r="K27" s="438" t="n">
        <v>0</v>
      </c>
      <c r="L27" s="35" t="n">
        <v>0</v>
      </c>
      <c r="M27" s="37" t="n">
        <f aca="false">IF(MAX(J27:L27)&lt;0,0,MAX(J27:L27))</f>
        <v>107</v>
      </c>
      <c r="N27" s="38" t="n">
        <f aca="false">I27+M27</f>
        <v>207</v>
      </c>
      <c r="O27" s="39" t="n">
        <f aca="false">N27*E27</f>
        <v>243.124760666303</v>
      </c>
      <c r="P27" s="427" t="n">
        <f aca="false">RANK(N27,N27:N28,0)</f>
        <v>1</v>
      </c>
      <c r="Q27" s="58" t="s">
        <v>97</v>
      </c>
    </row>
    <row r="28" customFormat="false" ht="16.5" hidden="false" customHeight="true" outlineLevel="0" collapsed="false">
      <c r="A28" s="439" t="s">
        <v>116</v>
      </c>
      <c r="B28" s="42" t="s">
        <v>103</v>
      </c>
      <c r="C28" s="43" t="n">
        <v>85.2</v>
      </c>
      <c r="D28" s="44" t="n">
        <v>1985</v>
      </c>
      <c r="E28" s="423" t="n">
        <f aca="false">10^(0.794358141*((LOG((C28/174.393)/LOG(10))*(LOG((C28/174.393)/LOG(10))))))</f>
        <v>1.19364537183425</v>
      </c>
      <c r="F28" s="35" t="n">
        <v>60</v>
      </c>
      <c r="G28" s="35" t="n">
        <v>67</v>
      </c>
      <c r="H28" s="437" t="n">
        <v>-73</v>
      </c>
      <c r="I28" s="37" t="n">
        <f aca="false">IF(MAX(F28:H28)&lt;0,0,MAX(F28:H28))</f>
        <v>67</v>
      </c>
      <c r="J28" s="35" t="n">
        <v>80</v>
      </c>
      <c r="K28" s="438" t="n">
        <v>85</v>
      </c>
      <c r="L28" s="35" t="n">
        <v>90</v>
      </c>
      <c r="M28" s="37" t="n">
        <f aca="false">IF(MAX(J28:L28)&lt;0,0,MAX(J28:L28))</f>
        <v>90</v>
      </c>
      <c r="N28" s="38" t="n">
        <f aca="false">I28+M28</f>
        <v>157</v>
      </c>
      <c r="O28" s="39" t="n">
        <f aca="false">N28*E28</f>
        <v>187.402323377977</v>
      </c>
      <c r="P28" s="427" t="n">
        <f aca="false">RANK(N28,N27:N28,0)</f>
        <v>2</v>
      </c>
      <c r="Q28" s="58"/>
    </row>
    <row r="29" customFormat="false" ht="16.5" hidden="false" customHeight="true" outlineLevel="0" collapsed="false">
      <c r="A29" s="421" t="s">
        <v>117</v>
      </c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112"/>
    </row>
    <row r="30" customFormat="false" ht="15.75" hidden="false" customHeight="true" outlineLevel="0" collapsed="false">
      <c r="A30" s="442" t="s">
        <v>118</v>
      </c>
      <c r="B30" s="42" t="s">
        <v>103</v>
      </c>
      <c r="C30" s="43" t="n">
        <v>100</v>
      </c>
      <c r="D30" s="44" t="n">
        <v>1985</v>
      </c>
      <c r="E30" s="423" t="n">
        <f aca="false">10^(0.794358141*((LOG((C30/174.393)/LOG(10))*(LOG((C30/174.393)/LOG(10))))))</f>
        <v>1.11260216327112</v>
      </c>
      <c r="F30" s="35" t="n">
        <v>85</v>
      </c>
      <c r="G30" s="35" t="n">
        <v>90</v>
      </c>
      <c r="H30" s="437" t="n">
        <v>-95</v>
      </c>
      <c r="I30" s="37" t="n">
        <f aca="false">IF(MAX(F30:H30)&lt;0,0,MAX(F30:H30))</f>
        <v>90</v>
      </c>
      <c r="J30" s="35" t="n">
        <v>110</v>
      </c>
      <c r="K30" s="438" t="n">
        <v>115</v>
      </c>
      <c r="L30" s="437" t="n">
        <v>-120</v>
      </c>
      <c r="M30" s="37" t="n">
        <f aca="false">IF(MAX(J30:L30)&lt;0,0,MAX(J30:L30))</f>
        <v>115</v>
      </c>
      <c r="N30" s="466" t="n">
        <f aca="false">I30+M30</f>
        <v>205</v>
      </c>
      <c r="O30" s="39" t="n">
        <f aca="false">N30*E30</f>
        <v>228.08344347058</v>
      </c>
      <c r="P30" s="427" t="n">
        <f aca="false">RANK(N30,N30:N34,0)</f>
        <v>2</v>
      </c>
      <c r="Q30" s="58"/>
    </row>
    <row r="31" customFormat="false" ht="15.75" hidden="false" customHeight="true" outlineLevel="0" collapsed="false">
      <c r="A31" s="442" t="s">
        <v>119</v>
      </c>
      <c r="B31" s="42" t="s">
        <v>96</v>
      </c>
      <c r="C31" s="43" t="n">
        <v>94.9</v>
      </c>
      <c r="D31" s="44" t="n">
        <v>1989</v>
      </c>
      <c r="E31" s="423" t="n">
        <f aca="false">10^(0.794358141*((LOG((C31/174.393)/LOG(10))*(LOG((C31/174.393)/LOG(10))))))</f>
        <v>1.13624995479219</v>
      </c>
      <c r="F31" s="35" t="n">
        <v>120</v>
      </c>
      <c r="G31" s="35" t="n">
        <v>126</v>
      </c>
      <c r="H31" s="35" t="n">
        <v>131</v>
      </c>
      <c r="I31" s="37" t="n">
        <f aca="false">IF(MAX(F31:H31)&lt;0,0,MAX(F31:H31))</f>
        <v>131</v>
      </c>
      <c r="J31" s="35" t="n">
        <v>150</v>
      </c>
      <c r="K31" s="438" t="n">
        <v>156</v>
      </c>
      <c r="L31" s="35" t="n">
        <v>160</v>
      </c>
      <c r="M31" s="37" t="n">
        <f aca="false">IF(MAX(J31:L31)&lt;0,0,MAX(J31:L31))</f>
        <v>160</v>
      </c>
      <c r="N31" s="466" t="n">
        <f aca="false">I31+M31</f>
        <v>291</v>
      </c>
      <c r="O31" s="39" t="n">
        <f aca="false">N31*E31</f>
        <v>330.648736844527</v>
      </c>
      <c r="P31" s="427" t="n">
        <f aca="false">RANK(N31,N30:N34,0)</f>
        <v>1</v>
      </c>
      <c r="Q31" s="58" t="s">
        <v>97</v>
      </c>
    </row>
    <row r="32" customFormat="false" ht="15.75" hidden="false" customHeight="true" outlineLevel="0" collapsed="false">
      <c r="A32" s="442" t="s">
        <v>120</v>
      </c>
      <c r="B32" s="42" t="s">
        <v>108</v>
      </c>
      <c r="C32" s="43" t="n">
        <v>102.1</v>
      </c>
      <c r="D32" s="44" t="n">
        <v>1979</v>
      </c>
      <c r="E32" s="423" t="n">
        <f aca="false">10^(0.794358141*((LOG((C32/174.393)/LOG(10))*(LOG((C32/174.393)/LOG(10))))))</f>
        <v>1.10392925756891</v>
      </c>
      <c r="F32" s="35" t="n">
        <v>65</v>
      </c>
      <c r="G32" s="35" t="n">
        <v>67</v>
      </c>
      <c r="H32" s="35" t="n">
        <v>70</v>
      </c>
      <c r="I32" s="37" t="n">
        <f aca="false">IF(MAX(F32:H32)&lt;0,0,MAX(F32:H32))</f>
        <v>70</v>
      </c>
      <c r="J32" s="35" t="n">
        <v>85</v>
      </c>
      <c r="K32" s="438" t="n">
        <v>87</v>
      </c>
      <c r="L32" s="35" t="n">
        <v>90</v>
      </c>
      <c r="M32" s="37" t="n">
        <f aca="false">IF(MAX(J32:L32)&lt;0,0,MAX(J32:L32))</f>
        <v>90</v>
      </c>
      <c r="N32" s="466" t="n">
        <f aca="false">I32+M32</f>
        <v>160</v>
      </c>
      <c r="O32" s="39" t="n">
        <f aca="false">N32*E32</f>
        <v>176.628681211026</v>
      </c>
      <c r="P32" s="427" t="n">
        <f aca="false">RANK(N32,N30:N34,0)</f>
        <v>4</v>
      </c>
      <c r="Q32" s="15"/>
    </row>
    <row r="33" customFormat="false" ht="15.75" hidden="false" customHeight="true" outlineLevel="0" collapsed="false">
      <c r="A33" s="439" t="s">
        <v>121</v>
      </c>
      <c r="B33" s="42" t="s">
        <v>103</v>
      </c>
      <c r="C33" s="43" t="n">
        <v>97.4</v>
      </c>
      <c r="D33" s="44" t="n">
        <v>1973</v>
      </c>
      <c r="E33" s="423" t="n">
        <f aca="false">10^(0.794358141*((LOG((C33/174.393)/LOG(10))*(LOG((C33/174.393)/LOG(10))))))</f>
        <v>1.12417532748788</v>
      </c>
      <c r="F33" s="35" t="n">
        <v>50</v>
      </c>
      <c r="G33" s="467" t="n">
        <v>57</v>
      </c>
      <c r="H33" s="437" t="n">
        <v>-62</v>
      </c>
      <c r="I33" s="37" t="n">
        <f aca="false">IF(MAX(F33:H33)&lt;0,0,MAX(F33:H33))</f>
        <v>57</v>
      </c>
      <c r="J33" s="35" t="n">
        <v>75</v>
      </c>
      <c r="K33" s="438" t="n">
        <v>80</v>
      </c>
      <c r="L33" s="35" t="n">
        <v>82</v>
      </c>
      <c r="M33" s="37" t="n">
        <f aca="false">IF(MAX(J33:L33)&lt;0,0,MAX(J33:L33))</f>
        <v>82</v>
      </c>
      <c r="N33" s="466" t="n">
        <f aca="false">I33+M33</f>
        <v>139</v>
      </c>
      <c r="O33" s="39" t="n">
        <f aca="false">N33*E33</f>
        <v>156.260370520816</v>
      </c>
      <c r="P33" s="427" t="n">
        <f aca="false">RANK(N33,N30:N34,0)</f>
        <v>5</v>
      </c>
      <c r="Q33" s="15"/>
      <c r="R33" s="430" t="n">
        <v>37012</v>
      </c>
    </row>
    <row r="34" customFormat="false" ht="16.5" hidden="false" customHeight="true" outlineLevel="0" collapsed="false">
      <c r="A34" s="41" t="s">
        <v>122</v>
      </c>
      <c r="B34" s="42" t="s">
        <v>98</v>
      </c>
      <c r="C34" s="43" t="n">
        <v>99.3</v>
      </c>
      <c r="D34" s="44" t="n">
        <v>1968</v>
      </c>
      <c r="E34" s="423" t="n">
        <f aca="false">10^(0.794358141*((LOG((C34/174.393)/LOG(10))*(LOG((C34/174.393)/LOG(10))))))</f>
        <v>1.11562421190465</v>
      </c>
      <c r="F34" s="35" t="n">
        <v>70</v>
      </c>
      <c r="G34" s="114" t="n">
        <v>75</v>
      </c>
      <c r="H34" s="50" t="n">
        <v>-78</v>
      </c>
      <c r="I34" s="37" t="n">
        <f aca="false">IF(MAX(F34:H34)&lt;0,0,MAX(F34:H34))</f>
        <v>75</v>
      </c>
      <c r="J34" s="116" t="n">
        <v>85</v>
      </c>
      <c r="K34" s="114" t="n">
        <v>90</v>
      </c>
      <c r="L34" s="114" t="n">
        <v>92</v>
      </c>
      <c r="M34" s="37" t="n">
        <f aca="false">IF(MAX(J34:L34)&lt;0,0,MAX(J34:L34))</f>
        <v>92</v>
      </c>
      <c r="N34" s="466" t="n">
        <f aca="false">I34+M34</f>
        <v>167</v>
      </c>
      <c r="O34" s="39" t="n">
        <f aca="false">N34*E34</f>
        <v>186.309243388077</v>
      </c>
      <c r="P34" s="427" t="n">
        <f aca="false">RANK(N34,N30:N34,0)</f>
        <v>3</v>
      </c>
      <c r="R34" s="430" t="n">
        <v>37377</v>
      </c>
    </row>
    <row r="35" customFormat="false" ht="16.5" hidden="false" customHeight="true" outlineLevel="0" collapsed="false">
      <c r="A35" s="421" t="s">
        <v>123</v>
      </c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</row>
    <row r="36" customFormat="false" ht="15.75" hidden="false" customHeight="true" outlineLevel="0" collapsed="false">
      <c r="A36" s="41" t="s">
        <v>124</v>
      </c>
      <c r="B36" s="42" t="s">
        <v>103</v>
      </c>
      <c r="C36" s="43" t="n">
        <v>128.3</v>
      </c>
      <c r="D36" s="44" t="n">
        <v>1975</v>
      </c>
      <c r="E36" s="423" t="n">
        <f aca="false">10^(0.794358141*((LOG((C36/174.393)/LOG(10))*(LOG((C36/174.393)/LOG(10))))))</f>
        <v>1.03303579227749</v>
      </c>
      <c r="F36" s="117" t="n">
        <v>110</v>
      </c>
      <c r="G36" s="114" t="n">
        <v>120</v>
      </c>
      <c r="H36" s="114" t="n">
        <v>126</v>
      </c>
      <c r="I36" s="37" t="n">
        <f aca="false">IF(MAX(F36:H36)&lt;0,0,MAX(F36:H36))</f>
        <v>126</v>
      </c>
      <c r="J36" s="116" t="n">
        <v>135</v>
      </c>
      <c r="K36" s="114" t="n">
        <v>145</v>
      </c>
      <c r="L36" s="50" t="n">
        <v>0</v>
      </c>
      <c r="M36" s="37" t="n">
        <f aca="false">IF(MAX(J36:L36)&lt;0,0,MAX(J36:L36))</f>
        <v>145</v>
      </c>
      <c r="N36" s="466" t="n">
        <f aca="false">I36+M36</f>
        <v>271</v>
      </c>
      <c r="O36" s="39" t="n">
        <f aca="false">N36*E36</f>
        <v>279.952699707199</v>
      </c>
      <c r="P36" s="427" t="n">
        <f aca="false">RANK(N36,N36:N37,0)</f>
        <v>1</v>
      </c>
      <c r="R36" s="468" t="n">
        <v>37012</v>
      </c>
    </row>
    <row r="37" customFormat="false" ht="16.5" hidden="false" customHeight="true" outlineLevel="0" collapsed="false">
      <c r="A37" s="469"/>
      <c r="B37" s="105"/>
      <c r="C37" s="106"/>
      <c r="D37" s="107"/>
      <c r="E37" s="470"/>
      <c r="F37" s="197"/>
      <c r="G37" s="123"/>
      <c r="H37" s="123"/>
      <c r="I37" s="87"/>
      <c r="J37" s="196"/>
      <c r="K37" s="123"/>
      <c r="L37" s="123"/>
      <c r="M37" s="87"/>
      <c r="N37" s="471"/>
      <c r="O37" s="90"/>
      <c r="P37" s="472"/>
    </row>
    <row r="38" customFormat="false" ht="16.5" hidden="false" customHeight="true" outlineLevel="0" collapsed="false">
      <c r="A38" s="127" t="s">
        <v>125</v>
      </c>
      <c r="B38" s="128"/>
      <c r="C38" s="128"/>
      <c r="D38" s="128"/>
      <c r="E38" s="129"/>
      <c r="F38" s="128"/>
    </row>
    <row r="39" customFormat="false" ht="3" hidden="false" customHeight="true" outlineLevel="0" collapsed="false">
      <c r="A39" s="130"/>
      <c r="B39" s="130"/>
      <c r="C39" s="130"/>
      <c r="D39" s="130"/>
      <c r="E39" s="131"/>
      <c r="F39" s="130"/>
      <c r="G39" s="130"/>
      <c r="H39" s="130"/>
      <c r="I39" s="130"/>
      <c r="J39" s="130"/>
      <c r="K39" s="132"/>
    </row>
    <row r="40" customFormat="false" ht="15.75" hidden="false" customHeight="true" outlineLevel="0" collapsed="false">
      <c r="A40" s="133" t="s">
        <v>126</v>
      </c>
      <c r="B40" s="133"/>
      <c r="C40" s="134"/>
      <c r="D40" s="134"/>
      <c r="E40" s="135"/>
      <c r="F40" s="134"/>
      <c r="G40" s="134"/>
      <c r="H40" s="134"/>
      <c r="I40" s="134"/>
      <c r="J40" s="134"/>
      <c r="K40" s="136"/>
      <c r="L40" s="134"/>
    </row>
    <row r="41" customFormat="false" ht="15.75" hidden="false" customHeight="true" outlineLevel="0" collapsed="false">
      <c r="A41" s="133" t="s">
        <v>127</v>
      </c>
      <c r="B41" s="133"/>
      <c r="C41" s="134"/>
      <c r="D41" s="134"/>
      <c r="E41" s="135"/>
      <c r="F41" s="134"/>
      <c r="G41" s="134"/>
      <c r="H41" s="134"/>
      <c r="I41" s="134"/>
      <c r="J41" s="134"/>
      <c r="K41" s="136"/>
      <c r="L41" s="134"/>
    </row>
    <row r="42" customFormat="false" ht="15.75" hidden="false" customHeight="true" outlineLevel="0" collapsed="false">
      <c r="A42" s="133" t="s">
        <v>128</v>
      </c>
    </row>
    <row r="43" customFormat="false" ht="15.75" hidden="false" customHeight="true" outlineLevel="0" collapsed="false">
      <c r="A43" s="133" t="s">
        <v>129</v>
      </c>
    </row>
  </sheetData>
  <mergeCells count="13">
    <mergeCell ref="A1:P1"/>
    <mergeCell ref="A2:P2"/>
    <mergeCell ref="A3:E3"/>
    <mergeCell ref="F3:I3"/>
    <mergeCell ref="J3:M3"/>
    <mergeCell ref="N3:P3"/>
    <mergeCell ref="A5:P5"/>
    <mergeCell ref="A9:P9"/>
    <mergeCell ref="A13:P13"/>
    <mergeCell ref="A21:P21"/>
    <mergeCell ref="A26:P26"/>
    <mergeCell ref="A29:P29"/>
    <mergeCell ref="A35:P35"/>
  </mergeCells>
  <printOptions headings="false" gridLines="false" gridLinesSet="true" horizontalCentered="false" verticalCentered="false"/>
  <pageMargins left="0" right="0" top="1.377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LibreOffice/5.4.0.3$Windows_x86 LibreOffice_project/7556cbc6811c9d992f4064ab9287069087d7f62c</Application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2007-06-28T07:50:11Z</dcterms:created>
  <dc:creator>Dasenka</dc:creator>
  <dc:description/>
  <dc:language>cs-CZ</dc:language>
  <cp:lastModifiedBy/>
  <dcterms:modified xsi:type="dcterms:W3CDTF">2020-12-30T13:08:41Z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GOPAS, a.s.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