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1280" windowHeight="6165" activeTab="0"/>
  </bookViews>
  <sheets>
    <sheet name="M-85" sheetId="1" r:id="rId1"/>
    <sheet name="M+85" sheetId="2" r:id="rId2"/>
    <sheet name="Masters" sheetId="3" r:id="rId3"/>
    <sheet name="Ženy" sheetId="4" r:id="rId4"/>
    <sheet name="MM" sheetId="5" r:id="rId5"/>
    <sheet name="List1" sheetId="6" state="hidden" r:id="rId6"/>
  </sheets>
  <definedNames>
    <definedName name="_xlnm.Print_Area" localSheetId="1">'M+85'!$A$1:$P$39</definedName>
    <definedName name="_xlnm.Print_Area" localSheetId="0">'M-85'!$C$1:$R$39</definedName>
    <definedName name="_xlnm.Print_Area" localSheetId="2">'Masters'!$B$1:$R$38</definedName>
    <definedName name="_xlnm.Print_Area" localSheetId="3">'Ženy'!$B$1:$P$39</definedName>
  </definedNames>
  <calcPr fullCalcOnLoad="1"/>
</workbook>
</file>

<file path=xl/sharedStrings.xml><?xml version="1.0" encoding="utf-8"?>
<sst xmlns="http://schemas.openxmlformats.org/spreadsheetml/2006/main" count="155" uniqueCount="70">
  <si>
    <t>Těl.hm.</t>
  </si>
  <si>
    <t>Jméno</t>
  </si>
  <si>
    <t>Oddíl</t>
  </si>
  <si>
    <t>Nadhoz</t>
  </si>
  <si>
    <t>Sinclair</t>
  </si>
  <si>
    <t>narození</t>
  </si>
  <si>
    <t>I.</t>
  </si>
  <si>
    <t>II.</t>
  </si>
  <si>
    <t>III.</t>
  </si>
  <si>
    <t>Zap.</t>
  </si>
  <si>
    <t>Místo konání:</t>
  </si>
  <si>
    <t>Ročník</t>
  </si>
  <si>
    <t>Umístění</t>
  </si>
  <si>
    <t>celkem</t>
  </si>
  <si>
    <t>Malone</t>
  </si>
  <si>
    <t>Melzer</t>
  </si>
  <si>
    <t>Age</t>
  </si>
  <si>
    <t>MaloneMeltzerCoeficient</t>
  </si>
  <si>
    <t>Termín:</t>
  </si>
  <si>
    <t>Trh</t>
  </si>
  <si>
    <t>Dvojboj</t>
  </si>
  <si>
    <t>Nová Role</t>
  </si>
  <si>
    <t>Rozhodčí</t>
  </si>
  <si>
    <t>Technický rozhodčí</t>
  </si>
  <si>
    <t>Zapisovatel</t>
  </si>
  <si>
    <t xml:space="preserve">Místo konání: </t>
  </si>
  <si>
    <t xml:space="preserve">Místo konání:  </t>
  </si>
  <si>
    <t>29.ročník  Velké ceny Nové Role</t>
  </si>
  <si>
    <t xml:space="preserve">    Karlovarský  krajský  svaz vzpírání</t>
  </si>
  <si>
    <t xml:space="preserve">    Karlovarský  krajský svaz vzpírání</t>
  </si>
  <si>
    <t>Kocurová Pavlína</t>
  </si>
  <si>
    <t>TJ Nová Role</t>
  </si>
  <si>
    <t>Starcková Eva</t>
  </si>
  <si>
    <t>Zronková Daniela</t>
  </si>
  <si>
    <t>Rotas Rotava</t>
  </si>
  <si>
    <t>Vlčková Kristýna</t>
  </si>
  <si>
    <t>TJ Start Plzeň</t>
  </si>
  <si>
    <t>Jílek Jaromir</t>
  </si>
  <si>
    <t>Start Plzeň</t>
  </si>
  <si>
    <t>Ouředník Vladan</t>
  </si>
  <si>
    <t>Lokomotiva Cheb</t>
  </si>
  <si>
    <t>Homola Miroslav</t>
  </si>
  <si>
    <t>Preněk Ladislav</t>
  </si>
  <si>
    <t>Hrubý Jiří</t>
  </si>
  <si>
    <t>Bohemians Praha</t>
  </si>
  <si>
    <t>Bačík Pavel</t>
  </si>
  <si>
    <t>Brodský Jiří</t>
  </si>
  <si>
    <t>BC Praha</t>
  </si>
  <si>
    <t>Najman Vojtěch</t>
  </si>
  <si>
    <t>Slaný Josef</t>
  </si>
  <si>
    <t>Augsburg</t>
  </si>
  <si>
    <t>Pech Miloslav</t>
  </si>
  <si>
    <t>Baník Meziboří</t>
  </si>
  <si>
    <t>Novotný Vojtěch</t>
  </si>
  <si>
    <t>Start Plzen</t>
  </si>
  <si>
    <t>Pluhař Patrik</t>
  </si>
  <si>
    <t>Dostál Jan</t>
  </si>
  <si>
    <t>Podšer Miloš</t>
  </si>
  <si>
    <t>Marek Petr</t>
  </si>
  <si>
    <t>Kružík Filip</t>
  </si>
  <si>
    <t>Irodenko Igor</t>
  </si>
  <si>
    <r>
      <rPr>
        <b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aník Meziboří</t>
    </r>
  </si>
  <si>
    <t>Kovač Dušan</t>
  </si>
  <si>
    <t>Spilka Michal</t>
  </si>
  <si>
    <t>x</t>
  </si>
  <si>
    <t>M-85</t>
  </si>
  <si>
    <t>M+85</t>
  </si>
  <si>
    <t>M.Polanský ,J.Jílek</t>
  </si>
  <si>
    <t>P.Kocurová</t>
  </si>
  <si>
    <t>Z.Kadlec ,J.Nagy ,M.Podšer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</si>
</sst>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yyyy"/>
    <numFmt numFmtId="166" formatCode="0.000"/>
    <numFmt numFmtId="167" formatCode="0.00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medium"/>
      <bottom/>
    </border>
    <border>
      <left style="medium"/>
      <right/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 style="thin">
        <color indexed="63"/>
      </left>
      <right style="thin">
        <color indexed="63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medium">
        <color indexed="8"/>
      </left>
      <right/>
      <top style="medium"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thin">
        <color indexed="63"/>
      </left>
      <right style="thin">
        <color indexed="63"/>
      </right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 style="medium">
        <color indexed="8"/>
      </left>
      <right/>
      <top style="hair">
        <color indexed="8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/>
      <bottom style="hair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hair">
        <color indexed="8"/>
      </bottom>
    </border>
    <border>
      <left style="medium">
        <color indexed="8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>
        <color indexed="63"/>
      </top>
      <bottom style="hair">
        <color indexed="8"/>
      </bottom>
    </border>
    <border>
      <left/>
      <right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>
        <color indexed="63"/>
      </bottom>
    </border>
    <border>
      <left/>
      <right/>
      <top style="hair">
        <color indexed="8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13" xfId="0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" fillId="0" borderId="16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26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8" fillId="0" borderId="0" xfId="0" applyFont="1" applyAlignment="1">
      <alignment/>
    </xf>
    <xf numFmtId="1" fontId="3" fillId="0" borderId="12" xfId="0" applyNumberFormat="1" applyFont="1" applyBorder="1" applyAlignment="1" quotePrefix="1">
      <alignment horizontal="center"/>
    </xf>
    <xf numFmtId="1" fontId="3" fillId="0" borderId="24" xfId="0" applyNumberFormat="1" applyFont="1" applyBorder="1" applyAlignment="1" quotePrefix="1">
      <alignment horizontal="center"/>
    </xf>
    <xf numFmtId="0" fontId="0" fillId="0" borderId="27" xfId="0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164" fontId="3" fillId="0" borderId="31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164" fontId="3" fillId="0" borderId="33" xfId="0" applyNumberFormat="1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0" fontId="0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Continuous"/>
    </xf>
    <xf numFmtId="0" fontId="3" fillId="0" borderId="38" xfId="0" applyFont="1" applyBorder="1" applyAlignment="1">
      <alignment horizontal="centerContinuous"/>
    </xf>
    <xf numFmtId="0" fontId="3" fillId="0" borderId="39" xfId="0" applyFont="1" applyBorder="1" applyAlignment="1">
      <alignment horizontal="centerContinuous"/>
    </xf>
    <xf numFmtId="0" fontId="0" fillId="0" borderId="4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0" xfId="0" applyFont="1" applyAlignment="1">
      <alignment/>
    </xf>
    <xf numFmtId="0" fontId="0" fillId="0" borderId="5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2" fontId="3" fillId="0" borderId="51" xfId="0" applyNumberFormat="1" applyFont="1" applyBorder="1" applyAlignment="1">
      <alignment horizontal="right"/>
    </xf>
    <xf numFmtId="1" fontId="3" fillId="0" borderId="52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52" xfId="0" applyNumberFormat="1" applyFont="1" applyBorder="1" applyAlignment="1" quotePrefix="1">
      <alignment horizontal="center"/>
    </xf>
    <xf numFmtId="164" fontId="3" fillId="0" borderId="28" xfId="0" applyNumberFormat="1" applyFont="1" applyBorder="1" applyAlignment="1">
      <alignment horizontal="right"/>
    </xf>
    <xf numFmtId="0" fontId="0" fillId="0" borderId="53" xfId="0" applyFont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0" fontId="0" fillId="0" borderId="54" xfId="0" applyFont="1" applyBorder="1" applyAlignment="1">
      <alignment horizontal="center"/>
    </xf>
    <xf numFmtId="2" fontId="3" fillId="0" borderId="55" xfId="0" applyNumberFormat="1" applyFont="1" applyBorder="1" applyAlignment="1">
      <alignment horizontal="right"/>
    </xf>
    <xf numFmtId="0" fontId="3" fillId="0" borderId="56" xfId="0" applyFont="1" applyBorder="1" applyAlignment="1">
      <alignment horizontal="left"/>
    </xf>
    <xf numFmtId="0" fontId="3" fillId="0" borderId="5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1" fontId="3" fillId="0" borderId="58" xfId="0" applyNumberFormat="1" applyFont="1" applyBorder="1" applyAlignment="1">
      <alignment horizontal="center"/>
    </xf>
    <xf numFmtId="1" fontId="3" fillId="0" borderId="56" xfId="0" applyNumberFormat="1" applyFont="1" applyBorder="1" applyAlignment="1">
      <alignment horizontal="center"/>
    </xf>
    <xf numFmtId="1" fontId="3" fillId="0" borderId="58" xfId="0" applyNumberFormat="1" applyFont="1" applyBorder="1" applyAlignment="1" quotePrefix="1">
      <alignment horizontal="center"/>
    </xf>
    <xf numFmtId="164" fontId="3" fillId="0" borderId="56" xfId="0" applyNumberFormat="1" applyFont="1" applyBorder="1" applyAlignment="1">
      <alignment horizontal="right"/>
    </xf>
    <xf numFmtId="0" fontId="0" fillId="0" borderId="59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6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6" xfId="0" applyFont="1" applyBorder="1" applyAlignment="1">
      <alignment/>
    </xf>
    <xf numFmtId="0" fontId="14" fillId="0" borderId="14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68" xfId="0" applyFont="1" applyBorder="1" applyAlignment="1">
      <alignment horizontal="left"/>
    </xf>
    <xf numFmtId="0" fontId="10" fillId="0" borderId="69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6">
    <dxf>
      <font>
        <color indexed="9"/>
      </font>
    </dxf>
    <dxf>
      <font>
        <color indexed="20"/>
      </font>
      <fill>
        <patternFill>
          <bgColor indexed="46"/>
        </patternFill>
      </fill>
    </dxf>
    <dxf>
      <font>
        <strike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strike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strike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indexed="9"/>
      </font>
    </dxf>
    <dxf>
      <font>
        <strike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indexed="9"/>
      </font>
    </dxf>
    <dxf>
      <font>
        <strike/>
        <color indexed="10"/>
      </font>
    </dxf>
    <dxf>
      <font>
        <color indexed="20"/>
      </font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3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1" max="1" width="2.57421875" style="0" customWidth="1"/>
    <col min="3" max="3" width="2.7109375" style="0" hidden="1" customWidth="1"/>
    <col min="4" max="4" width="7.28125" style="0" customWidth="1"/>
    <col min="5" max="5" width="22.28125" style="0" bestFit="1" customWidth="1"/>
    <col min="7" max="7" width="22.140625" style="0" customWidth="1"/>
    <col min="8" max="10" width="7.00390625" style="0" customWidth="1"/>
    <col min="11" max="11" width="6.421875" style="0" customWidth="1"/>
    <col min="12" max="14" width="7.00390625" style="0" customWidth="1"/>
    <col min="15" max="15" width="6.421875" style="0" customWidth="1"/>
    <col min="16" max="16" width="8.00390625" style="0" customWidth="1"/>
    <col min="17" max="17" width="11.7109375" style="0" customWidth="1"/>
    <col min="18" max="18" width="8.8515625" style="34" bestFit="1" customWidth="1"/>
  </cols>
  <sheetData>
    <row r="1" spans="4:18" ht="25.5">
      <c r="D1" s="116" t="str">
        <f>Masters!B1</f>
        <v>29.ročník  Velké ceny Nové Role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</row>
    <row r="2" spans="3:18" ht="15.75" customHeight="1">
      <c r="C2" s="8"/>
      <c r="D2" s="52"/>
      <c r="E2" s="53">
        <f>Masters!C2</f>
        <v>44478</v>
      </c>
      <c r="F2" s="118" t="s">
        <v>29</v>
      </c>
      <c r="G2" s="118"/>
      <c r="H2" s="118"/>
      <c r="I2" s="118"/>
      <c r="J2" s="118"/>
      <c r="K2" s="118"/>
      <c r="L2" s="118"/>
      <c r="M2" s="118"/>
      <c r="N2" s="118"/>
      <c r="O2" s="52" t="s">
        <v>26</v>
      </c>
      <c r="P2" s="52"/>
      <c r="Q2" s="119" t="str">
        <f>Masters!P2</f>
        <v>Nová Role</v>
      </c>
      <c r="R2" s="119"/>
    </row>
    <row r="3" spans="3:18" ht="9.75" customHeight="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4"/>
    </row>
    <row r="4" spans="3:18" ht="13.5" thickBot="1">
      <c r="C4" s="8"/>
      <c r="D4" s="55" t="s">
        <v>0</v>
      </c>
      <c r="E4" s="56" t="s">
        <v>1</v>
      </c>
      <c r="F4" s="55" t="s">
        <v>11</v>
      </c>
      <c r="G4" s="57" t="s">
        <v>2</v>
      </c>
      <c r="H4" s="58" t="s">
        <v>19</v>
      </c>
      <c r="I4" s="59"/>
      <c r="J4" s="59"/>
      <c r="K4" s="60"/>
      <c r="L4" s="58" t="s">
        <v>3</v>
      </c>
      <c r="M4" s="59"/>
      <c r="N4" s="59"/>
      <c r="O4" s="60"/>
      <c r="P4" s="61" t="s">
        <v>20</v>
      </c>
      <c r="Q4" s="56" t="s">
        <v>4</v>
      </c>
      <c r="R4" s="62"/>
    </row>
    <row r="5" spans="3:18" ht="13.5" thickBot="1">
      <c r="C5" s="8"/>
      <c r="D5" s="63"/>
      <c r="E5" s="64"/>
      <c r="F5" s="65" t="s">
        <v>5</v>
      </c>
      <c r="G5" s="64"/>
      <c r="H5" s="66" t="s">
        <v>6</v>
      </c>
      <c r="I5" s="56" t="s">
        <v>7</v>
      </c>
      <c r="J5" s="67" t="s">
        <v>8</v>
      </c>
      <c r="K5" s="56" t="s">
        <v>9</v>
      </c>
      <c r="L5" s="67" t="s">
        <v>6</v>
      </c>
      <c r="M5" s="56" t="s">
        <v>7</v>
      </c>
      <c r="N5" s="67" t="s">
        <v>8</v>
      </c>
      <c r="O5" s="56" t="s">
        <v>9</v>
      </c>
      <c r="P5" s="68"/>
      <c r="Q5" s="69"/>
      <c r="R5" s="70" t="s">
        <v>12</v>
      </c>
    </row>
    <row r="6" spans="2:18" ht="13.5" thickBot="1">
      <c r="B6" s="113" t="s">
        <v>65</v>
      </c>
      <c r="C6" s="35">
        <f>IF(F6=0,0,1)</f>
        <v>1</v>
      </c>
      <c r="D6" s="11">
        <v>60.5</v>
      </c>
      <c r="E6" s="12" t="s">
        <v>53</v>
      </c>
      <c r="F6" s="13">
        <v>2004</v>
      </c>
      <c r="G6" s="14" t="s">
        <v>54</v>
      </c>
      <c r="H6" s="81">
        <v>45</v>
      </c>
      <c r="I6" s="16">
        <v>50</v>
      </c>
      <c r="J6" s="15">
        <v>-55</v>
      </c>
      <c r="K6" s="16">
        <f>IF(MAX(H6:J6)&lt;0,0,MAX(H6:J6))</f>
        <v>50</v>
      </c>
      <c r="L6" s="15">
        <v>65</v>
      </c>
      <c r="M6" s="16">
        <v>72</v>
      </c>
      <c r="N6" s="15">
        <v>76</v>
      </c>
      <c r="O6" s="16">
        <f>IF(MAX(L6:N6)&lt;0,0,MAX(L6:N6))</f>
        <v>76</v>
      </c>
      <c r="P6" s="15">
        <f>SUM(K6,O6)</f>
        <v>126</v>
      </c>
      <c r="Q6" s="89">
        <f>IF(ISNUMBER(D6),(IF(175.508&lt;D6,O6,TRUNC(10^(0.75194503*((LOG((D6/175.508)/LOG(10))*(LOG((D6/175.508)/LOG(10)))))),4)*P6)),0)</f>
        <v>182.48579999999998</v>
      </c>
      <c r="R6" s="71">
        <f>IF(F6&gt;1,RANK(Q6,$Q$6:$Q$12),0)</f>
        <v>3</v>
      </c>
    </row>
    <row r="7" spans="2:18" ht="13.5" thickBot="1">
      <c r="B7" s="114"/>
      <c r="C7" s="35">
        <f aca="true" t="shared" si="0" ref="C7:C35">IF(F7=0,0,1)</f>
        <v>1</v>
      </c>
      <c r="D7" s="18">
        <v>84.1</v>
      </c>
      <c r="E7" s="1" t="s">
        <v>55</v>
      </c>
      <c r="F7" s="2">
        <v>2005</v>
      </c>
      <c r="G7" s="3" t="s">
        <v>54</v>
      </c>
      <c r="H7" s="5">
        <v>45</v>
      </c>
      <c r="I7" s="6">
        <v>50</v>
      </c>
      <c r="J7" s="5">
        <v>55</v>
      </c>
      <c r="K7" s="6">
        <f>IF(MAX(H7:J7)&lt;0,0,MAX(H7:J7))</f>
        <v>55</v>
      </c>
      <c r="L7" s="5">
        <v>66</v>
      </c>
      <c r="M7" s="6">
        <v>70</v>
      </c>
      <c r="N7" s="5">
        <v>73</v>
      </c>
      <c r="O7" s="6">
        <f>IF(MAX(L7:N7)&lt;0,0,MAX(L7:N7))</f>
        <v>73</v>
      </c>
      <c r="P7" s="5">
        <f>SUM(K7,O7)</f>
        <v>128</v>
      </c>
      <c r="Q7" s="4">
        <f aca="true" t="shared" si="1" ref="Q7:Q35">IF(ISNUMBER(D7),(IF(175.508&lt;D7,O7,TRUNC(10^(0.75194503*((LOG((D7/175.508)/LOG(10))*(LOG((D7/175.508)/LOG(10)))))),4)*P7)),0)</f>
        <v>152.7424</v>
      </c>
      <c r="R7" s="71">
        <f>IF(F7&gt;1,RANK(Q7,$Q$6:$Q$12),0)</f>
        <v>5</v>
      </c>
    </row>
    <row r="8" spans="2:18" ht="13.5" thickBot="1">
      <c r="B8" s="114"/>
      <c r="C8" s="35">
        <f t="shared" si="0"/>
        <v>1</v>
      </c>
      <c r="D8" s="18">
        <v>71.9</v>
      </c>
      <c r="E8" s="1" t="s">
        <v>56</v>
      </c>
      <c r="F8" s="2">
        <v>2000</v>
      </c>
      <c r="G8" s="3" t="s">
        <v>54</v>
      </c>
      <c r="H8" s="5">
        <v>68</v>
      </c>
      <c r="I8" s="6">
        <v>72</v>
      </c>
      <c r="J8" s="5">
        <v>76</v>
      </c>
      <c r="K8" s="6">
        <f>IF(MAX(H8:J8)&lt;0,0,MAX(H8:J8))</f>
        <v>76</v>
      </c>
      <c r="L8" s="5">
        <v>90</v>
      </c>
      <c r="M8" s="6">
        <v>96</v>
      </c>
      <c r="N8" s="36">
        <v>101</v>
      </c>
      <c r="O8" s="6">
        <f>IF(MAX(L8:N8)&lt;0,0,MAX(L8:N8))</f>
        <v>101</v>
      </c>
      <c r="P8" s="5">
        <f>SUM(K8,O8)</f>
        <v>177</v>
      </c>
      <c r="Q8" s="4">
        <f t="shared" si="1"/>
        <v>229.569</v>
      </c>
      <c r="R8" s="71">
        <f>IF(F8&gt;1,RANK(Q8,$Q$6:$Q$12),0)</f>
        <v>1</v>
      </c>
    </row>
    <row r="9" spans="2:18" ht="13.5" thickBot="1">
      <c r="B9" s="114"/>
      <c r="C9" s="35">
        <f t="shared" si="0"/>
        <v>1</v>
      </c>
      <c r="D9" s="18">
        <v>85</v>
      </c>
      <c r="E9" s="1" t="s">
        <v>57</v>
      </c>
      <c r="F9" s="2">
        <v>1977</v>
      </c>
      <c r="G9" s="3" t="s">
        <v>31</v>
      </c>
      <c r="H9" s="5">
        <v>70</v>
      </c>
      <c r="I9" s="6">
        <v>75</v>
      </c>
      <c r="J9" s="5">
        <v>80</v>
      </c>
      <c r="K9" s="6">
        <f aca="true" t="shared" si="2" ref="K9:K35">IF(MAX(H9:J9)&lt;0,0,MAX(H9:J9))</f>
        <v>80</v>
      </c>
      <c r="L9" s="5">
        <v>90</v>
      </c>
      <c r="M9" s="6">
        <v>95</v>
      </c>
      <c r="N9" s="36">
        <v>-100</v>
      </c>
      <c r="O9" s="6">
        <f aca="true" t="shared" si="3" ref="O9:O35">IF(MAX(L9:N9)&lt;0,0,MAX(L9:N9))</f>
        <v>95</v>
      </c>
      <c r="P9" s="5">
        <f aca="true" t="shared" si="4" ref="P9:P35">SUM(K9,O9)</f>
        <v>175</v>
      </c>
      <c r="Q9" s="4">
        <f t="shared" si="1"/>
        <v>207.76000000000002</v>
      </c>
      <c r="R9" s="71">
        <f>IF(F9&gt;1,RANK(Q9,$Q$6:$Q$12),0)</f>
        <v>2</v>
      </c>
    </row>
    <row r="10" spans="2:18" ht="13.5" thickBot="1">
      <c r="B10" s="115"/>
      <c r="C10" s="35">
        <f t="shared" si="0"/>
        <v>1</v>
      </c>
      <c r="D10" s="19">
        <v>74.6</v>
      </c>
      <c r="E10" s="20" t="s">
        <v>58</v>
      </c>
      <c r="F10" s="21">
        <v>1985</v>
      </c>
      <c r="G10" s="22" t="s">
        <v>31</v>
      </c>
      <c r="H10" s="23">
        <v>50</v>
      </c>
      <c r="I10" s="24">
        <v>55</v>
      </c>
      <c r="J10" s="23">
        <v>58</v>
      </c>
      <c r="K10" s="24">
        <f t="shared" si="2"/>
        <v>58</v>
      </c>
      <c r="L10" s="23">
        <v>70</v>
      </c>
      <c r="M10" s="24">
        <v>75</v>
      </c>
      <c r="N10" s="37">
        <v>-80</v>
      </c>
      <c r="O10" s="24">
        <f t="shared" si="3"/>
        <v>75</v>
      </c>
      <c r="P10" s="23">
        <f t="shared" si="4"/>
        <v>133</v>
      </c>
      <c r="Q10" s="90">
        <f t="shared" si="1"/>
        <v>168.91</v>
      </c>
      <c r="R10" s="91">
        <f>IF(F10&gt;1,RANK(Q10,$Q$6:$Q$12),0)</f>
        <v>4</v>
      </c>
    </row>
    <row r="11" spans="2:18" ht="15.75">
      <c r="B11" s="101"/>
      <c r="C11" s="35">
        <f t="shared" si="0"/>
        <v>0</v>
      </c>
      <c r="D11" s="83"/>
      <c r="E11" s="40"/>
      <c r="F11" s="41"/>
      <c r="G11" s="42"/>
      <c r="H11" s="84"/>
      <c r="I11" s="85"/>
      <c r="J11" s="84"/>
      <c r="K11" s="85">
        <f t="shared" si="2"/>
        <v>0</v>
      </c>
      <c r="L11" s="84"/>
      <c r="M11" s="85"/>
      <c r="N11" s="86"/>
      <c r="O11" s="85">
        <f t="shared" si="3"/>
        <v>0</v>
      </c>
      <c r="P11" s="84">
        <f t="shared" si="4"/>
        <v>0</v>
      </c>
      <c r="Q11" s="87">
        <f t="shared" si="1"/>
        <v>0</v>
      </c>
      <c r="R11" s="88">
        <f>IF(F11&gt;1,RANK(Q11,$Q$6:$Q$35),0)</f>
        <v>0</v>
      </c>
    </row>
    <row r="12" spans="2:18" ht="16.5" thickBot="1">
      <c r="B12" s="101"/>
      <c r="C12" s="35">
        <f t="shared" si="0"/>
        <v>0</v>
      </c>
      <c r="D12" s="92"/>
      <c r="E12" s="93"/>
      <c r="F12" s="94"/>
      <c r="G12" s="95"/>
      <c r="H12" s="96"/>
      <c r="I12" s="97"/>
      <c r="J12" s="96"/>
      <c r="K12" s="97">
        <f t="shared" si="2"/>
        <v>0</v>
      </c>
      <c r="L12" s="96"/>
      <c r="M12" s="97"/>
      <c r="N12" s="98"/>
      <c r="O12" s="97">
        <f t="shared" si="3"/>
        <v>0</v>
      </c>
      <c r="P12" s="96">
        <f t="shared" si="4"/>
        <v>0</v>
      </c>
      <c r="Q12" s="99">
        <f t="shared" si="1"/>
        <v>0</v>
      </c>
      <c r="R12" s="100">
        <f>IF(F12&gt;1,RANK(Q12,$Q$6:$Q$35),0)</f>
        <v>0</v>
      </c>
    </row>
    <row r="13" spans="2:18" ht="12.75">
      <c r="B13" s="113" t="s">
        <v>66</v>
      </c>
      <c r="C13" s="35">
        <f t="shared" si="0"/>
        <v>1</v>
      </c>
      <c r="D13" s="11">
        <v>103.1</v>
      </c>
      <c r="E13" s="12" t="s">
        <v>59</v>
      </c>
      <c r="F13" s="13">
        <v>1996</v>
      </c>
      <c r="G13" s="14" t="s">
        <v>54</v>
      </c>
      <c r="H13" s="81">
        <v>65</v>
      </c>
      <c r="I13" s="16">
        <v>-70</v>
      </c>
      <c r="J13" s="15">
        <v>-70</v>
      </c>
      <c r="K13" s="16">
        <f aca="true" t="shared" si="5" ref="K13:K18">IF(MAX(H13:J13)&lt;0,0,MAX(H13:J13))</f>
        <v>65</v>
      </c>
      <c r="L13" s="15">
        <v>90</v>
      </c>
      <c r="M13" s="16">
        <v>93</v>
      </c>
      <c r="N13" s="15">
        <v>97</v>
      </c>
      <c r="O13" s="16">
        <f>IF(MAX(L13:N13)&lt;0,0,MAX(L13:N13))</f>
        <v>97</v>
      </c>
      <c r="P13" s="15">
        <f>SUM(K13,O13)</f>
        <v>162</v>
      </c>
      <c r="Q13" s="89">
        <f>IF(ISNUMBER(D13),(IF(175.508&lt;D13,O13,TRUNC(10^(0.75194503*((LOG((D13/175.508)/LOG(10))*(LOG((D13/175.508)/LOG(10)))))),4)*P13)),0)</f>
        <v>177.6816</v>
      </c>
      <c r="R13" s="71">
        <f>IF(F13&gt;1,RANK(Q13,$Q$13:$Q$35),0)</f>
        <v>4</v>
      </c>
    </row>
    <row r="14" spans="2:18" ht="12.75">
      <c r="B14" s="114"/>
      <c r="C14" s="35">
        <f t="shared" si="0"/>
        <v>1</v>
      </c>
      <c r="D14" s="18">
        <v>86.7</v>
      </c>
      <c r="E14" s="1" t="s">
        <v>60</v>
      </c>
      <c r="F14" s="2">
        <v>1990</v>
      </c>
      <c r="G14" s="3" t="s">
        <v>31</v>
      </c>
      <c r="H14" s="5">
        <v>85</v>
      </c>
      <c r="I14" s="6">
        <v>92</v>
      </c>
      <c r="J14" s="5">
        <v>100</v>
      </c>
      <c r="K14" s="6">
        <f t="shared" si="5"/>
        <v>100</v>
      </c>
      <c r="L14" s="5">
        <v>115</v>
      </c>
      <c r="M14" s="6">
        <v>120</v>
      </c>
      <c r="N14" s="5">
        <v>-125</v>
      </c>
      <c r="O14" s="6">
        <f>IF(MAX(L14:N14)&lt;0,0,MAX(L14:N14))</f>
        <v>120</v>
      </c>
      <c r="P14" s="5">
        <f>SUM(K14,O14)</f>
        <v>220</v>
      </c>
      <c r="Q14" s="4">
        <f>IF(ISNUMBER(D14),(IF(175.508&lt;D14,O14,TRUNC(10^(0.75194503*((LOG((D14/175.508)/LOG(10))*(LOG((D14/175.508)/LOG(10)))))),4)*P14)),0)</f>
        <v>258.786</v>
      </c>
      <c r="R14" s="72">
        <f aca="true" t="shared" si="6" ref="R14:R35">IF(F14&gt;1,RANK(Q14,$Q$6:$Q$35),0)</f>
        <v>3</v>
      </c>
    </row>
    <row r="15" spans="2:18" ht="12.75">
      <c r="B15" s="114"/>
      <c r="C15" s="35">
        <f t="shared" si="0"/>
        <v>1</v>
      </c>
      <c r="D15" s="18">
        <v>90</v>
      </c>
      <c r="E15" s="1" t="s">
        <v>62</v>
      </c>
      <c r="F15" s="2">
        <v>1983</v>
      </c>
      <c r="G15" s="3" t="s">
        <v>52</v>
      </c>
      <c r="H15" s="5">
        <v>100</v>
      </c>
      <c r="I15" s="6">
        <v>105</v>
      </c>
      <c r="J15" s="5">
        <v>-110</v>
      </c>
      <c r="K15" s="6">
        <f t="shared" si="5"/>
        <v>105</v>
      </c>
      <c r="L15" s="5">
        <v>125</v>
      </c>
      <c r="M15" s="6">
        <v>-130</v>
      </c>
      <c r="N15" s="36">
        <v>130</v>
      </c>
      <c r="O15" s="6">
        <f>IF(MAX(L15:N15)&lt;0,0,MAX(L15:N15))</f>
        <v>130</v>
      </c>
      <c r="P15" s="5">
        <f>SUM(K15,O15)</f>
        <v>235</v>
      </c>
      <c r="Q15" s="4">
        <f>IF(ISNUMBER(D15),(IF(175.508&lt;D15,O15,TRUNC(10^(0.75194503*((LOG((D15/175.508)/LOG(10))*(LOG((D15/175.508)/LOG(10)))))),4)*P15)),0)</f>
        <v>271.848</v>
      </c>
      <c r="R15" s="72">
        <f t="shared" si="6"/>
        <v>2</v>
      </c>
    </row>
    <row r="16" spans="2:18" ht="13.5" thickBot="1">
      <c r="B16" s="115"/>
      <c r="C16" s="35">
        <f t="shared" si="0"/>
        <v>1</v>
      </c>
      <c r="D16" s="19">
        <v>103.7</v>
      </c>
      <c r="E16" s="20" t="s">
        <v>63</v>
      </c>
      <c r="F16" s="21">
        <v>1994</v>
      </c>
      <c r="G16" s="22" t="s">
        <v>52</v>
      </c>
      <c r="H16" s="23">
        <v>105</v>
      </c>
      <c r="I16" s="24">
        <v>110</v>
      </c>
      <c r="J16" s="23">
        <v>-115</v>
      </c>
      <c r="K16" s="24">
        <f t="shared" si="5"/>
        <v>110</v>
      </c>
      <c r="L16" s="23">
        <v>140</v>
      </c>
      <c r="M16" s="24">
        <v>-150</v>
      </c>
      <c r="N16" s="37">
        <v>-150</v>
      </c>
      <c r="O16" s="24">
        <f>IF(MAX(L16:N16)&lt;0,0,MAX(L16:N16))</f>
        <v>140</v>
      </c>
      <c r="P16" s="23">
        <f>SUM(K16,O16)</f>
        <v>250</v>
      </c>
      <c r="Q16" s="90">
        <f>IF(ISNUMBER(D16),(IF(175.508&lt;D16,O16,TRUNC(10^(0.75194503*((LOG((D16/175.508)/LOG(10))*(LOG((D16/175.508)/LOG(10)))))),4)*P16)),0)</f>
        <v>273.65</v>
      </c>
      <c r="R16" s="73">
        <f t="shared" si="6"/>
        <v>1</v>
      </c>
    </row>
    <row r="17" spans="3:18" ht="12.75">
      <c r="C17" s="35">
        <f t="shared" si="0"/>
        <v>0</v>
      </c>
      <c r="D17" s="83"/>
      <c r="E17" s="40">
        <v>0</v>
      </c>
      <c r="F17" s="41"/>
      <c r="G17" s="42"/>
      <c r="H17" s="84"/>
      <c r="I17" s="85"/>
      <c r="J17" s="84"/>
      <c r="K17" s="85">
        <f t="shared" si="5"/>
        <v>0</v>
      </c>
      <c r="L17" s="84"/>
      <c r="M17" s="85"/>
      <c r="N17" s="84"/>
      <c r="O17" s="85">
        <f t="shared" si="3"/>
        <v>0</v>
      </c>
      <c r="P17" s="84">
        <f t="shared" si="4"/>
        <v>0</v>
      </c>
      <c r="Q17" s="87">
        <f t="shared" si="1"/>
        <v>0</v>
      </c>
      <c r="R17" s="88">
        <f t="shared" si="6"/>
        <v>0</v>
      </c>
    </row>
    <row r="18" spans="3:18" ht="12.75">
      <c r="C18" s="35">
        <f t="shared" si="0"/>
        <v>0</v>
      </c>
      <c r="D18" s="18"/>
      <c r="E18" s="1"/>
      <c r="F18" s="2"/>
      <c r="G18" s="3"/>
      <c r="H18" s="5"/>
      <c r="I18" s="6"/>
      <c r="J18" s="5"/>
      <c r="K18" s="6">
        <f t="shared" si="5"/>
        <v>0</v>
      </c>
      <c r="L18" s="44"/>
      <c r="M18" s="6"/>
      <c r="N18" s="36"/>
      <c r="O18" s="6">
        <f>IF(MAX(L18:N18)&lt;0,0,MAX(L18:N18))</f>
        <v>0</v>
      </c>
      <c r="P18" s="5">
        <f>SUM(K18,O18)</f>
        <v>0</v>
      </c>
      <c r="Q18" s="4">
        <f t="shared" si="1"/>
        <v>0</v>
      </c>
      <c r="R18" s="72">
        <f t="shared" si="6"/>
        <v>0</v>
      </c>
    </row>
    <row r="19" spans="3:18" ht="12.75">
      <c r="C19" s="35">
        <f t="shared" si="0"/>
        <v>0</v>
      </c>
      <c r="D19" s="18"/>
      <c r="E19" s="1"/>
      <c r="F19" s="2"/>
      <c r="G19" s="3"/>
      <c r="H19" s="5"/>
      <c r="I19" s="6"/>
      <c r="J19" s="5"/>
      <c r="K19" s="6">
        <f t="shared" si="2"/>
        <v>0</v>
      </c>
      <c r="L19" s="5"/>
      <c r="M19" s="6"/>
      <c r="N19" s="36"/>
      <c r="O19" s="6">
        <f t="shared" si="3"/>
        <v>0</v>
      </c>
      <c r="P19" s="5">
        <f t="shared" si="4"/>
        <v>0</v>
      </c>
      <c r="Q19" s="4">
        <f t="shared" si="1"/>
        <v>0</v>
      </c>
      <c r="R19" s="72">
        <f t="shared" si="6"/>
        <v>0</v>
      </c>
    </row>
    <row r="20" spans="3:18" ht="12.75">
      <c r="C20" s="35">
        <f t="shared" si="0"/>
        <v>0</v>
      </c>
      <c r="D20" s="18"/>
      <c r="E20" s="1"/>
      <c r="F20" s="2"/>
      <c r="G20" s="3"/>
      <c r="H20" s="5"/>
      <c r="I20" s="6"/>
      <c r="J20" s="5"/>
      <c r="K20" s="6">
        <f t="shared" si="2"/>
        <v>0</v>
      </c>
      <c r="L20" s="5"/>
      <c r="M20" s="6"/>
      <c r="N20" s="36"/>
      <c r="O20" s="6">
        <f t="shared" si="3"/>
        <v>0</v>
      </c>
      <c r="P20" s="5">
        <f t="shared" si="4"/>
        <v>0</v>
      </c>
      <c r="Q20" s="4">
        <f t="shared" si="1"/>
        <v>0</v>
      </c>
      <c r="R20" s="72">
        <f t="shared" si="6"/>
        <v>0</v>
      </c>
    </row>
    <row r="21" spans="3:18" ht="12.75">
      <c r="C21" s="35">
        <f t="shared" si="0"/>
        <v>0</v>
      </c>
      <c r="D21" s="18"/>
      <c r="E21" s="1"/>
      <c r="F21" s="2"/>
      <c r="G21" s="3"/>
      <c r="H21" s="5"/>
      <c r="I21" s="6"/>
      <c r="J21" s="5"/>
      <c r="K21" s="6">
        <f t="shared" si="2"/>
        <v>0</v>
      </c>
      <c r="L21" s="5"/>
      <c r="M21" s="6"/>
      <c r="N21" s="36"/>
      <c r="O21" s="6">
        <f t="shared" si="3"/>
        <v>0</v>
      </c>
      <c r="P21" s="5">
        <f t="shared" si="4"/>
        <v>0</v>
      </c>
      <c r="Q21" s="4">
        <f t="shared" si="1"/>
        <v>0</v>
      </c>
      <c r="R21" s="72">
        <f t="shared" si="6"/>
        <v>0</v>
      </c>
    </row>
    <row r="22" spans="3:18" ht="12.75">
      <c r="C22" s="35">
        <f t="shared" si="0"/>
        <v>0</v>
      </c>
      <c r="D22" s="18"/>
      <c r="E22" s="1"/>
      <c r="F22" s="2"/>
      <c r="G22" s="3"/>
      <c r="H22" s="5"/>
      <c r="I22" s="6"/>
      <c r="J22" s="5"/>
      <c r="K22" s="6">
        <f t="shared" si="2"/>
        <v>0</v>
      </c>
      <c r="L22" s="5"/>
      <c r="M22" s="6"/>
      <c r="N22" s="36"/>
      <c r="O22" s="6">
        <f t="shared" si="3"/>
        <v>0</v>
      </c>
      <c r="P22" s="5">
        <f t="shared" si="4"/>
        <v>0</v>
      </c>
      <c r="Q22" s="4">
        <f t="shared" si="1"/>
        <v>0</v>
      </c>
      <c r="R22" s="72">
        <f t="shared" si="6"/>
        <v>0</v>
      </c>
    </row>
    <row r="23" spans="3:18" ht="12.75">
      <c r="C23" s="35">
        <f t="shared" si="0"/>
        <v>0</v>
      </c>
      <c r="D23" s="18"/>
      <c r="E23" s="1"/>
      <c r="F23" s="2"/>
      <c r="G23" s="3"/>
      <c r="H23" s="5"/>
      <c r="I23" s="6"/>
      <c r="J23" s="5"/>
      <c r="K23" s="6">
        <f t="shared" si="2"/>
        <v>0</v>
      </c>
      <c r="L23" s="5"/>
      <c r="M23" s="6"/>
      <c r="N23" s="36"/>
      <c r="O23" s="6">
        <f t="shared" si="3"/>
        <v>0</v>
      </c>
      <c r="P23" s="5">
        <f t="shared" si="4"/>
        <v>0</v>
      </c>
      <c r="Q23" s="4">
        <f t="shared" si="1"/>
        <v>0</v>
      </c>
      <c r="R23" s="72">
        <f t="shared" si="6"/>
        <v>0</v>
      </c>
    </row>
    <row r="24" spans="3:18" ht="12.75">
      <c r="C24" s="35">
        <f t="shared" si="0"/>
        <v>0</v>
      </c>
      <c r="D24" s="18"/>
      <c r="E24" s="1"/>
      <c r="F24" s="2"/>
      <c r="G24" s="3"/>
      <c r="H24" s="5"/>
      <c r="I24" s="6"/>
      <c r="J24" s="5"/>
      <c r="K24" s="6">
        <f t="shared" si="2"/>
        <v>0</v>
      </c>
      <c r="L24" s="5"/>
      <c r="M24" s="6"/>
      <c r="N24" s="36"/>
      <c r="O24" s="6">
        <f t="shared" si="3"/>
        <v>0</v>
      </c>
      <c r="P24" s="5">
        <f t="shared" si="4"/>
        <v>0</v>
      </c>
      <c r="Q24" s="4">
        <f t="shared" si="1"/>
        <v>0</v>
      </c>
      <c r="R24" s="72">
        <f t="shared" si="6"/>
        <v>0</v>
      </c>
    </row>
    <row r="25" spans="3:18" ht="12.75">
      <c r="C25" s="35">
        <f t="shared" si="0"/>
        <v>0</v>
      </c>
      <c r="D25" s="18"/>
      <c r="E25" s="1"/>
      <c r="F25" s="2"/>
      <c r="G25" s="3"/>
      <c r="H25" s="5"/>
      <c r="I25" s="6"/>
      <c r="J25" s="5"/>
      <c r="K25" s="6">
        <f t="shared" si="2"/>
        <v>0</v>
      </c>
      <c r="L25" s="5"/>
      <c r="M25" s="6"/>
      <c r="N25" s="36"/>
      <c r="O25" s="6">
        <f t="shared" si="3"/>
        <v>0</v>
      </c>
      <c r="P25" s="5">
        <f t="shared" si="4"/>
        <v>0</v>
      </c>
      <c r="Q25" s="4">
        <f t="shared" si="1"/>
        <v>0</v>
      </c>
      <c r="R25" s="72">
        <f t="shared" si="6"/>
        <v>0</v>
      </c>
    </row>
    <row r="26" spans="3:18" ht="13.5" customHeight="1">
      <c r="C26" s="35">
        <f t="shared" si="0"/>
        <v>0</v>
      </c>
      <c r="D26" s="18"/>
      <c r="E26" s="1"/>
      <c r="F26" s="2"/>
      <c r="G26" s="3"/>
      <c r="H26" s="5"/>
      <c r="I26" s="6"/>
      <c r="J26" s="5"/>
      <c r="K26" s="6">
        <f t="shared" si="2"/>
        <v>0</v>
      </c>
      <c r="L26" s="5"/>
      <c r="M26" s="6"/>
      <c r="N26" s="36"/>
      <c r="O26" s="6">
        <f t="shared" si="3"/>
        <v>0</v>
      </c>
      <c r="P26" s="5">
        <f t="shared" si="4"/>
        <v>0</v>
      </c>
      <c r="Q26" s="4">
        <f t="shared" si="1"/>
        <v>0</v>
      </c>
      <c r="R26" s="72">
        <f t="shared" si="6"/>
        <v>0</v>
      </c>
    </row>
    <row r="27" spans="3:18" ht="12.75">
      <c r="C27" s="35">
        <f t="shared" si="0"/>
        <v>0</v>
      </c>
      <c r="D27" s="18"/>
      <c r="E27" s="1"/>
      <c r="F27" s="2"/>
      <c r="G27" s="3"/>
      <c r="H27" s="5"/>
      <c r="I27" s="6"/>
      <c r="J27" s="5"/>
      <c r="K27" s="6">
        <f t="shared" si="2"/>
        <v>0</v>
      </c>
      <c r="L27" s="5"/>
      <c r="M27" s="6"/>
      <c r="N27" s="36"/>
      <c r="O27" s="6">
        <f t="shared" si="3"/>
        <v>0</v>
      </c>
      <c r="P27" s="5">
        <f t="shared" si="4"/>
        <v>0</v>
      </c>
      <c r="Q27" s="4">
        <f t="shared" si="1"/>
        <v>0</v>
      </c>
      <c r="R27" s="72">
        <f t="shared" si="6"/>
        <v>0</v>
      </c>
    </row>
    <row r="28" spans="3:18" ht="12.75">
      <c r="C28" s="35">
        <f t="shared" si="0"/>
        <v>0</v>
      </c>
      <c r="D28" s="18"/>
      <c r="E28" s="1"/>
      <c r="F28" s="2"/>
      <c r="G28" s="3"/>
      <c r="H28" s="5"/>
      <c r="I28" s="6"/>
      <c r="J28" s="5"/>
      <c r="K28" s="6">
        <f t="shared" si="2"/>
        <v>0</v>
      </c>
      <c r="L28" s="5"/>
      <c r="M28" s="6"/>
      <c r="N28" s="36"/>
      <c r="O28" s="6">
        <f t="shared" si="3"/>
        <v>0</v>
      </c>
      <c r="P28" s="5">
        <f t="shared" si="4"/>
        <v>0</v>
      </c>
      <c r="Q28" s="4">
        <f t="shared" si="1"/>
        <v>0</v>
      </c>
      <c r="R28" s="72">
        <f t="shared" si="6"/>
        <v>0</v>
      </c>
    </row>
    <row r="29" spans="3:18" ht="12.75">
      <c r="C29" s="35">
        <f t="shared" si="0"/>
        <v>0</v>
      </c>
      <c r="D29" s="18"/>
      <c r="E29" s="1"/>
      <c r="F29" s="2"/>
      <c r="G29" s="3"/>
      <c r="H29" s="5"/>
      <c r="I29" s="6"/>
      <c r="J29" s="5"/>
      <c r="K29" s="6">
        <f t="shared" si="2"/>
        <v>0</v>
      </c>
      <c r="L29" s="5"/>
      <c r="M29" s="6"/>
      <c r="N29" s="36"/>
      <c r="O29" s="6">
        <f t="shared" si="3"/>
        <v>0</v>
      </c>
      <c r="P29" s="5">
        <f t="shared" si="4"/>
        <v>0</v>
      </c>
      <c r="Q29" s="4">
        <f t="shared" si="1"/>
        <v>0</v>
      </c>
      <c r="R29" s="72">
        <f t="shared" si="6"/>
        <v>0</v>
      </c>
    </row>
    <row r="30" spans="3:18" ht="12.75">
      <c r="C30" s="35">
        <f t="shared" si="0"/>
        <v>0</v>
      </c>
      <c r="D30" s="18"/>
      <c r="E30" s="1"/>
      <c r="F30" s="2"/>
      <c r="G30" s="3"/>
      <c r="H30" s="5"/>
      <c r="I30" s="6"/>
      <c r="J30" s="5"/>
      <c r="K30" s="6">
        <f t="shared" si="2"/>
        <v>0</v>
      </c>
      <c r="L30" s="5"/>
      <c r="M30" s="6"/>
      <c r="N30" s="36"/>
      <c r="O30" s="6">
        <f t="shared" si="3"/>
        <v>0</v>
      </c>
      <c r="P30" s="5">
        <f t="shared" si="4"/>
        <v>0</v>
      </c>
      <c r="Q30" s="4">
        <f t="shared" si="1"/>
        <v>0</v>
      </c>
      <c r="R30" s="72">
        <f t="shared" si="6"/>
        <v>0</v>
      </c>
    </row>
    <row r="31" spans="3:18" ht="12.75">
      <c r="C31" s="35">
        <f t="shared" si="0"/>
        <v>0</v>
      </c>
      <c r="D31" s="18"/>
      <c r="E31" s="1"/>
      <c r="F31" s="2"/>
      <c r="G31" s="3"/>
      <c r="H31" s="5"/>
      <c r="I31" s="6"/>
      <c r="J31" s="5"/>
      <c r="K31" s="6">
        <f t="shared" si="2"/>
        <v>0</v>
      </c>
      <c r="L31" s="5"/>
      <c r="M31" s="6"/>
      <c r="N31" s="36"/>
      <c r="O31" s="6">
        <f t="shared" si="3"/>
        <v>0</v>
      </c>
      <c r="P31" s="5">
        <f t="shared" si="4"/>
        <v>0</v>
      </c>
      <c r="Q31" s="4">
        <f t="shared" si="1"/>
        <v>0</v>
      </c>
      <c r="R31" s="72">
        <f t="shared" si="6"/>
        <v>0</v>
      </c>
    </row>
    <row r="32" spans="3:18" ht="12.75">
      <c r="C32" s="35">
        <f t="shared" si="0"/>
        <v>0</v>
      </c>
      <c r="D32" s="18"/>
      <c r="E32" s="1"/>
      <c r="F32" s="2"/>
      <c r="G32" s="3"/>
      <c r="H32" s="5"/>
      <c r="I32" s="6"/>
      <c r="J32" s="5"/>
      <c r="K32" s="6">
        <f t="shared" si="2"/>
        <v>0</v>
      </c>
      <c r="L32" s="5"/>
      <c r="M32" s="6"/>
      <c r="N32" s="36"/>
      <c r="O32" s="6">
        <f t="shared" si="3"/>
        <v>0</v>
      </c>
      <c r="P32" s="5">
        <f t="shared" si="4"/>
        <v>0</v>
      </c>
      <c r="Q32" s="4">
        <f t="shared" si="1"/>
        <v>0</v>
      </c>
      <c r="R32" s="72">
        <f t="shared" si="6"/>
        <v>0</v>
      </c>
    </row>
    <row r="33" spans="3:18" ht="12.75">
      <c r="C33" s="35">
        <f t="shared" si="0"/>
        <v>0</v>
      </c>
      <c r="D33" s="18"/>
      <c r="E33" s="1"/>
      <c r="F33" s="2"/>
      <c r="G33" s="3"/>
      <c r="H33" s="5"/>
      <c r="I33" s="6"/>
      <c r="J33" s="5"/>
      <c r="K33" s="6">
        <f t="shared" si="2"/>
        <v>0</v>
      </c>
      <c r="L33" s="5"/>
      <c r="M33" s="6"/>
      <c r="N33" s="36"/>
      <c r="O33" s="6">
        <f t="shared" si="3"/>
        <v>0</v>
      </c>
      <c r="P33" s="5">
        <f t="shared" si="4"/>
        <v>0</v>
      </c>
      <c r="Q33" s="4">
        <f t="shared" si="1"/>
        <v>0</v>
      </c>
      <c r="R33" s="72">
        <f t="shared" si="6"/>
        <v>0</v>
      </c>
    </row>
    <row r="34" spans="3:18" ht="12.75">
      <c r="C34" s="35">
        <f t="shared" si="0"/>
        <v>0</v>
      </c>
      <c r="D34" s="18"/>
      <c r="E34" s="1"/>
      <c r="F34" s="2"/>
      <c r="G34" s="3"/>
      <c r="H34" s="5"/>
      <c r="I34" s="6"/>
      <c r="J34" s="5"/>
      <c r="K34" s="6">
        <f t="shared" si="2"/>
        <v>0</v>
      </c>
      <c r="L34" s="5"/>
      <c r="M34" s="6"/>
      <c r="N34" s="36"/>
      <c r="O34" s="6">
        <f t="shared" si="3"/>
        <v>0</v>
      </c>
      <c r="P34" s="5">
        <f t="shared" si="4"/>
        <v>0</v>
      </c>
      <c r="Q34" s="4">
        <f t="shared" si="1"/>
        <v>0</v>
      </c>
      <c r="R34" s="72">
        <f t="shared" si="6"/>
        <v>0</v>
      </c>
    </row>
    <row r="35" spans="3:18" ht="13.5" thickBot="1">
      <c r="C35" s="35">
        <f t="shared" si="0"/>
        <v>0</v>
      </c>
      <c r="D35" s="19"/>
      <c r="E35" s="20"/>
      <c r="F35" s="21"/>
      <c r="G35" s="22"/>
      <c r="H35" s="23"/>
      <c r="I35" s="24"/>
      <c r="J35" s="23"/>
      <c r="K35" s="24">
        <f t="shared" si="2"/>
        <v>0</v>
      </c>
      <c r="L35" s="23"/>
      <c r="M35" s="24"/>
      <c r="N35" s="37"/>
      <c r="O35" s="24">
        <f t="shared" si="3"/>
        <v>0</v>
      </c>
      <c r="P35" s="23">
        <f t="shared" si="4"/>
        <v>0</v>
      </c>
      <c r="Q35" s="47">
        <f t="shared" si="1"/>
        <v>0</v>
      </c>
      <c r="R35" s="73">
        <f t="shared" si="6"/>
        <v>0</v>
      </c>
    </row>
    <row r="36" spans="3:18" ht="13.5" thickBo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54"/>
    </row>
    <row r="37" spans="3:18" ht="12.75">
      <c r="C37" s="8"/>
      <c r="D37" s="120"/>
      <c r="E37" s="106"/>
      <c r="F37" s="106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</row>
    <row r="38" spans="3:18" ht="12.75">
      <c r="C38" s="8"/>
      <c r="D38" s="102"/>
      <c r="E38" s="103"/>
      <c r="F38" s="103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10"/>
    </row>
    <row r="39" spans="3:18" ht="13.5" thickBot="1">
      <c r="C39" s="8"/>
      <c r="D39" s="104"/>
      <c r="E39" s="105"/>
      <c r="F39" s="105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2"/>
    </row>
    <row r="40" spans="3:18" ht="12.7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54"/>
    </row>
    <row r="41" spans="3:18" ht="12.75">
      <c r="C41" s="7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75"/>
    </row>
    <row r="42" spans="3:18" ht="12.7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54"/>
    </row>
    <row r="43" spans="3:18" ht="12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54"/>
    </row>
  </sheetData>
  <sheetProtection/>
  <mergeCells count="11">
    <mergeCell ref="D1:R1"/>
    <mergeCell ref="F2:N2"/>
    <mergeCell ref="Q2:R2"/>
    <mergeCell ref="D37:E37"/>
    <mergeCell ref="D38:E38"/>
    <mergeCell ref="D39:E39"/>
    <mergeCell ref="F37:R37"/>
    <mergeCell ref="F38:R38"/>
    <mergeCell ref="F39:R39"/>
    <mergeCell ref="B6:B10"/>
    <mergeCell ref="B13:B16"/>
  </mergeCells>
  <conditionalFormatting sqref="H6:J12 L6:N12 L17:N35 H17:J35">
    <cfRule type="cellIs" priority="5" dxfId="1" operator="lessThan" stopIfTrue="1">
      <formula>0</formula>
    </cfRule>
    <cfRule type="cellIs" priority="6" dxfId="2" operator="lessThan" stopIfTrue="1">
      <formula>0</formula>
    </cfRule>
  </conditionalFormatting>
  <conditionalFormatting sqref="R17:R35 R6:R12">
    <cfRule type="cellIs" priority="4" dxfId="0" operator="equal" stopIfTrue="1">
      <formula>0</formula>
    </cfRule>
  </conditionalFormatting>
  <conditionalFormatting sqref="H13:J16 L13:N16">
    <cfRule type="cellIs" priority="2" dxfId="1" operator="lessThan" stopIfTrue="1">
      <formula>0</formula>
    </cfRule>
    <cfRule type="cellIs" priority="3" dxfId="2" operator="lessThan" stopIfTrue="1">
      <formula>0</formula>
    </cfRule>
  </conditionalFormatting>
  <conditionalFormatting sqref="R13:R16">
    <cfRule type="cellIs" priority="1" dxfId="0" operator="equal" stopIfTrue="1">
      <formula>0</formula>
    </cfRule>
  </conditionalFormatting>
  <printOptions horizontalCentered="1" vertic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B6" sqref="B6:P9"/>
    </sheetView>
  </sheetViews>
  <sheetFormatPr defaultColWidth="9.140625" defaultRowHeight="12.75"/>
  <cols>
    <col min="1" max="1" width="2.7109375" style="0" customWidth="1"/>
    <col min="2" max="2" width="7.28125" style="0" customWidth="1"/>
    <col min="3" max="3" width="22.28125" style="0" bestFit="1" customWidth="1"/>
    <col min="5" max="5" width="22.140625" style="0" customWidth="1"/>
    <col min="6" max="8" width="7.00390625" style="0" customWidth="1"/>
    <col min="9" max="9" width="6.421875" style="0" customWidth="1"/>
    <col min="10" max="12" width="7.00390625" style="0" customWidth="1"/>
    <col min="13" max="13" width="6.421875" style="0" customWidth="1"/>
    <col min="14" max="14" width="8.00390625" style="0" customWidth="1"/>
    <col min="15" max="15" width="8.57421875" style="0" bestFit="1" customWidth="1"/>
    <col min="16" max="16" width="8.8515625" style="34" bestFit="1" customWidth="1"/>
  </cols>
  <sheetData>
    <row r="1" spans="2:16" ht="25.5">
      <c r="B1" s="121" t="str">
        <f>Masters!B1</f>
        <v>29.ročník  Velké ceny Nové Role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2:16" ht="15.75" customHeight="1">
      <c r="B2" s="52" t="s">
        <v>18</v>
      </c>
      <c r="C2" s="53">
        <f>Masters!C2</f>
        <v>44478</v>
      </c>
      <c r="D2" s="118" t="s">
        <v>28</v>
      </c>
      <c r="E2" s="118"/>
      <c r="F2" s="118"/>
      <c r="G2" s="118"/>
      <c r="H2" s="118"/>
      <c r="I2" s="118"/>
      <c r="J2" s="118"/>
      <c r="K2" s="118"/>
      <c r="L2" s="118"/>
      <c r="M2" s="52" t="s">
        <v>10</v>
      </c>
      <c r="N2" s="52"/>
      <c r="O2" s="119" t="str">
        <f>Masters!P2</f>
        <v>Nová Role</v>
      </c>
      <c r="P2" s="119"/>
    </row>
    <row r="3" ht="9.75" customHeight="1" thickBot="1"/>
    <row r="4" spans="2:16" ht="13.5" thickBot="1">
      <c r="B4" s="55" t="s">
        <v>0</v>
      </c>
      <c r="C4" s="56" t="s">
        <v>1</v>
      </c>
      <c r="D4" s="55" t="s">
        <v>11</v>
      </c>
      <c r="E4" s="57" t="s">
        <v>2</v>
      </c>
      <c r="F4" s="58" t="s">
        <v>19</v>
      </c>
      <c r="G4" s="59"/>
      <c r="H4" s="59"/>
      <c r="I4" s="60"/>
      <c r="J4" s="58" t="s">
        <v>3</v>
      </c>
      <c r="K4" s="59"/>
      <c r="L4" s="59"/>
      <c r="M4" s="60"/>
      <c r="N4" s="61" t="s">
        <v>20</v>
      </c>
      <c r="O4" s="56" t="s">
        <v>4</v>
      </c>
      <c r="P4" s="62"/>
    </row>
    <row r="5" spans="2:16" ht="13.5" thickBot="1">
      <c r="B5" s="63"/>
      <c r="C5" s="64"/>
      <c r="D5" s="65" t="s">
        <v>5</v>
      </c>
      <c r="E5" s="64"/>
      <c r="F5" s="66" t="s">
        <v>6</v>
      </c>
      <c r="G5" s="56" t="s">
        <v>7</v>
      </c>
      <c r="H5" s="67" t="s">
        <v>8</v>
      </c>
      <c r="I5" s="56" t="s">
        <v>9</v>
      </c>
      <c r="J5" s="67" t="s">
        <v>6</v>
      </c>
      <c r="K5" s="56" t="s">
        <v>7</v>
      </c>
      <c r="L5" s="67" t="s">
        <v>8</v>
      </c>
      <c r="M5" s="56" t="s">
        <v>9</v>
      </c>
      <c r="N5" s="68"/>
      <c r="O5" s="69"/>
      <c r="P5" s="70" t="s">
        <v>12</v>
      </c>
    </row>
    <row r="6" spans="1:16" ht="12.75">
      <c r="A6" s="35">
        <f>IF(D6=0,0,1)</f>
        <v>1</v>
      </c>
      <c r="B6" s="11">
        <v>103.1</v>
      </c>
      <c r="C6" s="40" t="s">
        <v>59</v>
      </c>
      <c r="D6" s="41">
        <v>1996</v>
      </c>
      <c r="E6" s="42" t="s">
        <v>54</v>
      </c>
      <c r="F6" s="81">
        <v>65</v>
      </c>
      <c r="G6" s="16"/>
      <c r="H6" s="15"/>
      <c r="I6" s="16">
        <f>IF(MAX(F6:H6)&lt;0,0,MAX(F6:H6))</f>
        <v>65</v>
      </c>
      <c r="J6" s="15">
        <v>90</v>
      </c>
      <c r="K6" s="16"/>
      <c r="L6" s="15"/>
      <c r="M6" s="16">
        <f>IF(MAX(J6:L6)&lt;0,0,MAX(J6:L6))</f>
        <v>90</v>
      </c>
      <c r="N6" s="15">
        <f>SUM(I6,M6)</f>
        <v>155</v>
      </c>
      <c r="O6" s="4">
        <f>IF(ISNUMBER(B6),(IF(175.508&lt;B6,M6,TRUNC(10^(0.75194503*((LOG((B6/175.508)/LOG(10))*(LOG((B6/175.508)/LOG(10)))))),4)*N6)),0)</f>
        <v>170.004</v>
      </c>
      <c r="P6" s="71">
        <f>IF(D6&gt;1,RANK(O6,$O$6:$O$35),0)</f>
        <v>4</v>
      </c>
    </row>
    <row r="7" spans="1:16" ht="12.75">
      <c r="A7" s="35">
        <f aca="true" t="shared" si="0" ref="A7:A35">IF(D7=0,0,1)</f>
        <v>1</v>
      </c>
      <c r="B7" s="18">
        <v>86.7</v>
      </c>
      <c r="C7" s="1" t="s">
        <v>60</v>
      </c>
      <c r="D7" s="2">
        <v>1990</v>
      </c>
      <c r="E7" s="3" t="s">
        <v>31</v>
      </c>
      <c r="F7" s="5">
        <v>85</v>
      </c>
      <c r="G7" s="6"/>
      <c r="H7" s="5"/>
      <c r="I7" s="6">
        <f>IF(MAX(F7:H7)&lt;0,0,MAX(F7:H7))</f>
        <v>85</v>
      </c>
      <c r="J7" s="5">
        <v>115</v>
      </c>
      <c r="K7" s="6"/>
      <c r="L7" s="5"/>
      <c r="M7" s="6">
        <f>IF(MAX(J7:L7)&lt;0,0,MAX(J7:L7))</f>
        <v>115</v>
      </c>
      <c r="N7" s="5">
        <f>SUM(I7,M7)</f>
        <v>200</v>
      </c>
      <c r="O7" s="4">
        <f aca="true" t="shared" si="1" ref="O7:O35">IF(ISNUMBER(B7),(IF(175.508&lt;B7,M7,TRUNC(10^(0.75194503*((LOG((B7/175.508)/LOG(10))*(LOG((B7/175.508)/LOG(10)))))),4)*N7)),0)</f>
        <v>235.26</v>
      </c>
      <c r="P7" s="72">
        <f aca="true" t="shared" si="2" ref="P7:P35">IF(D7&gt;1,RANK(O7,$O$6:$O$35),0)</f>
        <v>2</v>
      </c>
    </row>
    <row r="8" spans="1:16" ht="12.75">
      <c r="A8" s="35">
        <f t="shared" si="0"/>
        <v>1</v>
      </c>
      <c r="B8" s="18">
        <v>90</v>
      </c>
      <c r="C8" s="1" t="s">
        <v>62</v>
      </c>
      <c r="D8" s="2">
        <v>1983</v>
      </c>
      <c r="E8" s="3" t="s">
        <v>61</v>
      </c>
      <c r="F8" s="5">
        <v>90</v>
      </c>
      <c r="G8" s="6"/>
      <c r="H8" s="5"/>
      <c r="I8" s="6">
        <f>IF(MAX(F8:H8)&lt;0,0,MAX(F8:H8))</f>
        <v>90</v>
      </c>
      <c r="J8" s="5">
        <v>110</v>
      </c>
      <c r="K8" s="6"/>
      <c r="L8" s="36"/>
      <c r="M8" s="6">
        <f>IF(MAX(J8:L8)&lt;0,0,MAX(J8:L8))</f>
        <v>110</v>
      </c>
      <c r="N8" s="5">
        <f>SUM(I8,M8)</f>
        <v>200</v>
      </c>
      <c r="O8" s="4">
        <f t="shared" si="1"/>
        <v>231.36</v>
      </c>
      <c r="P8" s="72">
        <f t="shared" si="2"/>
        <v>3</v>
      </c>
    </row>
    <row r="9" spans="1:16" ht="12.75">
      <c r="A9" s="35">
        <f t="shared" si="0"/>
        <v>1</v>
      </c>
      <c r="B9" s="18">
        <v>103.7</v>
      </c>
      <c r="C9" s="1" t="s">
        <v>63</v>
      </c>
      <c r="D9" s="2">
        <v>1994</v>
      </c>
      <c r="E9" s="3" t="s">
        <v>52</v>
      </c>
      <c r="F9" s="5">
        <v>100</v>
      </c>
      <c r="G9" s="6"/>
      <c r="H9" s="5"/>
      <c r="I9" s="6">
        <f aca="true" t="shared" si="3" ref="I9:I35">IF(MAX(F9:H9)&lt;0,0,MAX(F9:H9))</f>
        <v>100</v>
      </c>
      <c r="J9" s="5">
        <v>130</v>
      </c>
      <c r="K9" s="6"/>
      <c r="L9" s="36"/>
      <c r="M9" s="6">
        <f aca="true" t="shared" si="4" ref="M9:M35">IF(MAX(J9:L9)&lt;0,0,MAX(J9:L9))</f>
        <v>130</v>
      </c>
      <c r="N9" s="5">
        <f aca="true" t="shared" si="5" ref="N9:N35">SUM(I9,M9)</f>
        <v>230</v>
      </c>
      <c r="O9" s="4">
        <f t="shared" si="1"/>
        <v>251.758</v>
      </c>
      <c r="P9" s="72">
        <f t="shared" si="2"/>
        <v>1</v>
      </c>
    </row>
    <row r="10" spans="1:16" ht="12.75">
      <c r="A10" s="35">
        <f t="shared" si="0"/>
        <v>0</v>
      </c>
      <c r="B10" s="18"/>
      <c r="C10" s="1"/>
      <c r="D10" s="2"/>
      <c r="E10" s="3"/>
      <c r="F10" s="5"/>
      <c r="G10" s="6"/>
      <c r="H10" s="5"/>
      <c r="I10" s="6">
        <f t="shared" si="3"/>
        <v>0</v>
      </c>
      <c r="J10" s="5"/>
      <c r="K10" s="6"/>
      <c r="L10" s="5"/>
      <c r="M10" s="6">
        <f t="shared" si="4"/>
        <v>0</v>
      </c>
      <c r="N10" s="5">
        <f t="shared" si="5"/>
        <v>0</v>
      </c>
      <c r="O10" s="4">
        <f t="shared" si="1"/>
        <v>0</v>
      </c>
      <c r="P10" s="72">
        <f t="shared" si="2"/>
        <v>0</v>
      </c>
    </row>
    <row r="11" spans="1:16" ht="12.75">
      <c r="A11" s="35">
        <f t="shared" si="0"/>
        <v>0</v>
      </c>
      <c r="B11" s="18"/>
      <c r="C11" s="1"/>
      <c r="D11" s="2"/>
      <c r="E11" s="3"/>
      <c r="F11" s="5"/>
      <c r="G11" s="6"/>
      <c r="H11" s="5"/>
      <c r="I11" s="6">
        <f t="shared" si="3"/>
        <v>0</v>
      </c>
      <c r="J11" s="5"/>
      <c r="K11" s="6"/>
      <c r="L11" s="36"/>
      <c r="M11" s="6">
        <f t="shared" si="4"/>
        <v>0</v>
      </c>
      <c r="N11" s="5">
        <f t="shared" si="5"/>
        <v>0</v>
      </c>
      <c r="O11" s="4">
        <f t="shared" si="1"/>
        <v>0</v>
      </c>
      <c r="P11" s="72">
        <f t="shared" si="2"/>
        <v>0</v>
      </c>
    </row>
    <row r="12" spans="1:16" ht="12.75">
      <c r="A12" s="35">
        <f t="shared" si="0"/>
        <v>0</v>
      </c>
      <c r="B12" s="18"/>
      <c r="C12" s="1"/>
      <c r="D12" s="2"/>
      <c r="E12" s="3"/>
      <c r="F12" s="5"/>
      <c r="G12" s="6"/>
      <c r="H12" s="5"/>
      <c r="I12" s="6">
        <f t="shared" si="3"/>
        <v>0</v>
      </c>
      <c r="J12" s="5"/>
      <c r="K12" s="6"/>
      <c r="L12" s="36"/>
      <c r="M12" s="6">
        <f t="shared" si="4"/>
        <v>0</v>
      </c>
      <c r="N12" s="5">
        <f t="shared" si="5"/>
        <v>0</v>
      </c>
      <c r="O12" s="4">
        <f t="shared" si="1"/>
        <v>0</v>
      </c>
      <c r="P12" s="72">
        <f t="shared" si="2"/>
        <v>0</v>
      </c>
    </row>
    <row r="13" spans="1:16" ht="12.75">
      <c r="A13" s="35">
        <f t="shared" si="0"/>
        <v>0</v>
      </c>
      <c r="B13" s="18"/>
      <c r="C13" s="1"/>
      <c r="D13" s="2"/>
      <c r="E13" s="3"/>
      <c r="F13" s="5"/>
      <c r="G13" s="6"/>
      <c r="H13" s="5"/>
      <c r="I13" s="6">
        <f t="shared" si="3"/>
        <v>0</v>
      </c>
      <c r="J13" s="5"/>
      <c r="K13" s="6"/>
      <c r="L13" s="36"/>
      <c r="M13" s="6">
        <f t="shared" si="4"/>
        <v>0</v>
      </c>
      <c r="N13" s="5">
        <f t="shared" si="5"/>
        <v>0</v>
      </c>
      <c r="O13" s="4">
        <f t="shared" si="1"/>
        <v>0</v>
      </c>
      <c r="P13" s="72">
        <f t="shared" si="2"/>
        <v>0</v>
      </c>
    </row>
    <row r="14" spans="1:16" ht="12.75">
      <c r="A14" s="35">
        <f t="shared" si="0"/>
        <v>0</v>
      </c>
      <c r="B14" s="18"/>
      <c r="C14" s="1"/>
      <c r="D14" s="2"/>
      <c r="E14" s="3"/>
      <c r="F14" s="5"/>
      <c r="G14" s="6"/>
      <c r="H14" s="5"/>
      <c r="I14" s="6">
        <f t="shared" si="3"/>
        <v>0</v>
      </c>
      <c r="J14" s="5"/>
      <c r="K14" s="6"/>
      <c r="L14" s="36"/>
      <c r="M14" s="6">
        <f t="shared" si="4"/>
        <v>0</v>
      </c>
      <c r="N14" s="5">
        <f t="shared" si="5"/>
        <v>0</v>
      </c>
      <c r="O14" s="4">
        <f t="shared" si="1"/>
        <v>0</v>
      </c>
      <c r="P14" s="72">
        <f t="shared" si="2"/>
        <v>0</v>
      </c>
    </row>
    <row r="15" spans="1:16" ht="12.75">
      <c r="A15" s="35">
        <f t="shared" si="0"/>
        <v>0</v>
      </c>
      <c r="B15" s="76"/>
      <c r="C15" s="43"/>
      <c r="D15" s="2"/>
      <c r="E15" s="3"/>
      <c r="F15" s="5"/>
      <c r="G15" s="6"/>
      <c r="H15" s="5"/>
      <c r="I15" s="6">
        <f t="shared" si="3"/>
        <v>0</v>
      </c>
      <c r="J15" s="5"/>
      <c r="K15" s="6"/>
      <c r="L15" s="36"/>
      <c r="M15" s="6">
        <f t="shared" si="4"/>
        <v>0</v>
      </c>
      <c r="N15" s="5">
        <f t="shared" si="5"/>
        <v>0</v>
      </c>
      <c r="O15" s="4">
        <f>IF(ISNUMBER(#REF!),(IF(175.508&lt;#REF!,M15,TRUNC(10^(0.75194503*((LOG((#REF!/175.508)/LOG(10))*(LOG((#REF!/175.508)/LOG(10)))))),4)*N15)),0)</f>
        <v>0</v>
      </c>
      <c r="P15" s="72">
        <f t="shared" si="2"/>
        <v>0</v>
      </c>
    </row>
    <row r="16" spans="1:16" ht="12.75">
      <c r="A16" s="35">
        <f t="shared" si="0"/>
        <v>0</v>
      </c>
      <c r="B16" s="18"/>
      <c r="C16" s="1"/>
      <c r="D16" s="2"/>
      <c r="E16" s="3"/>
      <c r="F16" s="5"/>
      <c r="G16" s="6"/>
      <c r="H16" s="5"/>
      <c r="I16" s="6">
        <f t="shared" si="3"/>
        <v>0</v>
      </c>
      <c r="J16" s="5"/>
      <c r="K16" s="6"/>
      <c r="L16" s="36"/>
      <c r="M16" s="6">
        <f t="shared" si="4"/>
        <v>0</v>
      </c>
      <c r="N16" s="5">
        <f t="shared" si="5"/>
        <v>0</v>
      </c>
      <c r="O16" s="4">
        <f t="shared" si="1"/>
        <v>0</v>
      </c>
      <c r="P16" s="72">
        <f t="shared" si="2"/>
        <v>0</v>
      </c>
    </row>
    <row r="17" spans="1:16" ht="12.75">
      <c r="A17" s="35">
        <f t="shared" si="0"/>
        <v>0</v>
      </c>
      <c r="B17" s="18"/>
      <c r="C17" s="1"/>
      <c r="D17" s="2"/>
      <c r="E17" s="3"/>
      <c r="F17" s="5"/>
      <c r="G17" s="6"/>
      <c r="H17" s="5"/>
      <c r="I17" s="6">
        <f>IF(MAX(F17:H17)&lt;0,0,MAX(F17:H17))</f>
        <v>0</v>
      </c>
      <c r="J17" s="5"/>
      <c r="K17" s="6"/>
      <c r="L17" s="5"/>
      <c r="M17" s="6">
        <f t="shared" si="4"/>
        <v>0</v>
      </c>
      <c r="N17" s="5">
        <f t="shared" si="5"/>
        <v>0</v>
      </c>
      <c r="O17" s="4">
        <f t="shared" si="1"/>
        <v>0</v>
      </c>
      <c r="P17" s="72">
        <f t="shared" si="2"/>
        <v>0</v>
      </c>
    </row>
    <row r="18" spans="1:16" ht="12.75">
      <c r="A18" s="35">
        <f t="shared" si="0"/>
        <v>0</v>
      </c>
      <c r="B18" s="18"/>
      <c r="C18" s="1"/>
      <c r="D18" s="2"/>
      <c r="E18" s="3"/>
      <c r="F18" s="5"/>
      <c r="G18" s="6"/>
      <c r="H18" s="5"/>
      <c r="I18" s="6">
        <f>IF(MAX(F18:H18)&lt;0,0,MAX(F18:H18))</f>
        <v>0</v>
      </c>
      <c r="J18" s="44"/>
      <c r="K18" s="6"/>
      <c r="L18" s="36"/>
      <c r="M18" s="6">
        <f>IF(MAX(J18:L18)&lt;0,0,MAX(J18:L18))</f>
        <v>0</v>
      </c>
      <c r="N18" s="5">
        <f>SUM(I18,M18)</f>
        <v>0</v>
      </c>
      <c r="O18" s="4">
        <f t="shared" si="1"/>
        <v>0</v>
      </c>
      <c r="P18" s="72">
        <f t="shared" si="2"/>
        <v>0</v>
      </c>
    </row>
    <row r="19" spans="1:16" ht="12.75">
      <c r="A19" s="35">
        <f t="shared" si="0"/>
        <v>0</v>
      </c>
      <c r="B19" s="18"/>
      <c r="C19" s="1"/>
      <c r="D19" s="2"/>
      <c r="E19" s="3"/>
      <c r="F19" s="5"/>
      <c r="G19" s="6"/>
      <c r="H19" s="5"/>
      <c r="I19" s="6">
        <f t="shared" si="3"/>
        <v>0</v>
      </c>
      <c r="J19" s="5"/>
      <c r="K19" s="6"/>
      <c r="L19" s="36"/>
      <c r="M19" s="6">
        <f t="shared" si="4"/>
        <v>0</v>
      </c>
      <c r="N19" s="5">
        <f t="shared" si="5"/>
        <v>0</v>
      </c>
      <c r="O19" s="4">
        <f t="shared" si="1"/>
        <v>0</v>
      </c>
      <c r="P19" s="72">
        <f t="shared" si="2"/>
        <v>0</v>
      </c>
    </row>
    <row r="20" spans="1:16" ht="12.75">
      <c r="A20" s="35">
        <f t="shared" si="0"/>
        <v>0</v>
      </c>
      <c r="B20" s="18"/>
      <c r="C20" s="1"/>
      <c r="D20" s="2"/>
      <c r="E20" s="3"/>
      <c r="F20" s="5"/>
      <c r="G20" s="6"/>
      <c r="H20" s="5"/>
      <c r="I20" s="6">
        <f t="shared" si="3"/>
        <v>0</v>
      </c>
      <c r="J20" s="5"/>
      <c r="K20" s="6"/>
      <c r="L20" s="36"/>
      <c r="M20" s="6">
        <f t="shared" si="4"/>
        <v>0</v>
      </c>
      <c r="N20" s="5">
        <f t="shared" si="5"/>
        <v>0</v>
      </c>
      <c r="O20" s="4">
        <f t="shared" si="1"/>
        <v>0</v>
      </c>
      <c r="P20" s="72">
        <f t="shared" si="2"/>
        <v>0</v>
      </c>
    </row>
    <row r="21" spans="1:16" ht="12.75">
      <c r="A21" s="35">
        <f t="shared" si="0"/>
        <v>0</v>
      </c>
      <c r="B21" s="18"/>
      <c r="C21" s="1"/>
      <c r="D21" s="2"/>
      <c r="E21" s="3"/>
      <c r="F21" s="5"/>
      <c r="G21" s="6"/>
      <c r="H21" s="5"/>
      <c r="I21" s="6">
        <f t="shared" si="3"/>
        <v>0</v>
      </c>
      <c r="J21" s="5"/>
      <c r="K21" s="6"/>
      <c r="L21" s="36"/>
      <c r="M21" s="6">
        <f t="shared" si="4"/>
        <v>0</v>
      </c>
      <c r="N21" s="5">
        <f t="shared" si="5"/>
        <v>0</v>
      </c>
      <c r="O21" s="4">
        <f t="shared" si="1"/>
        <v>0</v>
      </c>
      <c r="P21" s="72">
        <f t="shared" si="2"/>
        <v>0</v>
      </c>
    </row>
    <row r="22" spans="1:16" ht="12.75">
      <c r="A22" s="35">
        <f t="shared" si="0"/>
        <v>0</v>
      </c>
      <c r="B22" s="18"/>
      <c r="C22" s="1"/>
      <c r="D22" s="2"/>
      <c r="E22" s="3"/>
      <c r="F22" s="5"/>
      <c r="G22" s="6"/>
      <c r="H22" s="5"/>
      <c r="I22" s="6">
        <f t="shared" si="3"/>
        <v>0</v>
      </c>
      <c r="J22" s="5"/>
      <c r="K22" s="6"/>
      <c r="L22" s="36"/>
      <c r="M22" s="6">
        <f t="shared" si="4"/>
        <v>0</v>
      </c>
      <c r="N22" s="5">
        <f t="shared" si="5"/>
        <v>0</v>
      </c>
      <c r="O22" s="4">
        <f t="shared" si="1"/>
        <v>0</v>
      </c>
      <c r="P22" s="72">
        <f t="shared" si="2"/>
        <v>0</v>
      </c>
    </row>
    <row r="23" spans="1:16" ht="12.75">
      <c r="A23" s="35">
        <f t="shared" si="0"/>
        <v>0</v>
      </c>
      <c r="B23" s="18"/>
      <c r="C23" s="1"/>
      <c r="D23" s="2"/>
      <c r="E23" s="3"/>
      <c r="F23" s="5"/>
      <c r="G23" s="6"/>
      <c r="H23" s="5"/>
      <c r="I23" s="6">
        <f t="shared" si="3"/>
        <v>0</v>
      </c>
      <c r="J23" s="5"/>
      <c r="K23" s="6"/>
      <c r="L23" s="36"/>
      <c r="M23" s="6">
        <f t="shared" si="4"/>
        <v>0</v>
      </c>
      <c r="N23" s="5">
        <f t="shared" si="5"/>
        <v>0</v>
      </c>
      <c r="O23" s="4">
        <f t="shared" si="1"/>
        <v>0</v>
      </c>
      <c r="P23" s="72">
        <f t="shared" si="2"/>
        <v>0</v>
      </c>
    </row>
    <row r="24" spans="1:16" ht="12.75">
      <c r="A24" s="35">
        <f t="shared" si="0"/>
        <v>0</v>
      </c>
      <c r="B24" s="18"/>
      <c r="C24" s="1"/>
      <c r="D24" s="2"/>
      <c r="E24" s="3"/>
      <c r="F24" s="5"/>
      <c r="G24" s="6"/>
      <c r="H24" s="5"/>
      <c r="I24" s="6">
        <f t="shared" si="3"/>
        <v>0</v>
      </c>
      <c r="J24" s="5"/>
      <c r="K24" s="6"/>
      <c r="L24" s="36"/>
      <c r="M24" s="6">
        <f t="shared" si="4"/>
        <v>0</v>
      </c>
      <c r="N24" s="5">
        <f t="shared" si="5"/>
        <v>0</v>
      </c>
      <c r="O24" s="4">
        <f t="shared" si="1"/>
        <v>0</v>
      </c>
      <c r="P24" s="72">
        <f t="shared" si="2"/>
        <v>0</v>
      </c>
    </row>
    <row r="25" spans="1:16" ht="12.75">
      <c r="A25" s="35">
        <f t="shared" si="0"/>
        <v>0</v>
      </c>
      <c r="B25" s="18"/>
      <c r="C25" s="1"/>
      <c r="D25" s="2"/>
      <c r="E25" s="3"/>
      <c r="F25" s="5"/>
      <c r="G25" s="6"/>
      <c r="H25" s="5"/>
      <c r="I25" s="6">
        <f t="shared" si="3"/>
        <v>0</v>
      </c>
      <c r="J25" s="5"/>
      <c r="K25" s="6"/>
      <c r="L25" s="36"/>
      <c r="M25" s="6">
        <f t="shared" si="4"/>
        <v>0</v>
      </c>
      <c r="N25" s="5">
        <f t="shared" si="5"/>
        <v>0</v>
      </c>
      <c r="O25" s="4">
        <f t="shared" si="1"/>
        <v>0</v>
      </c>
      <c r="P25" s="72">
        <f t="shared" si="2"/>
        <v>0</v>
      </c>
    </row>
    <row r="26" spans="1:16" ht="13.5" customHeight="1">
      <c r="A26" s="35">
        <f t="shared" si="0"/>
        <v>0</v>
      </c>
      <c r="B26" s="18"/>
      <c r="C26" s="1"/>
      <c r="D26" s="2"/>
      <c r="E26" s="3"/>
      <c r="F26" s="5"/>
      <c r="G26" s="6"/>
      <c r="H26" s="5"/>
      <c r="I26" s="6">
        <f t="shared" si="3"/>
        <v>0</v>
      </c>
      <c r="J26" s="5"/>
      <c r="K26" s="6"/>
      <c r="L26" s="36"/>
      <c r="M26" s="6">
        <f t="shared" si="4"/>
        <v>0</v>
      </c>
      <c r="N26" s="5">
        <f t="shared" si="5"/>
        <v>0</v>
      </c>
      <c r="O26" s="4">
        <f t="shared" si="1"/>
        <v>0</v>
      </c>
      <c r="P26" s="72">
        <f t="shared" si="2"/>
        <v>0</v>
      </c>
    </row>
    <row r="27" spans="1:16" ht="12.75">
      <c r="A27" s="35">
        <f t="shared" si="0"/>
        <v>0</v>
      </c>
      <c r="B27" s="18"/>
      <c r="C27" s="1"/>
      <c r="D27" s="2"/>
      <c r="E27" s="3"/>
      <c r="F27" s="5"/>
      <c r="G27" s="6"/>
      <c r="H27" s="5"/>
      <c r="I27" s="6">
        <f t="shared" si="3"/>
        <v>0</v>
      </c>
      <c r="J27" s="5"/>
      <c r="K27" s="6"/>
      <c r="L27" s="36"/>
      <c r="M27" s="6">
        <f t="shared" si="4"/>
        <v>0</v>
      </c>
      <c r="N27" s="5">
        <f t="shared" si="5"/>
        <v>0</v>
      </c>
      <c r="O27" s="4">
        <f t="shared" si="1"/>
        <v>0</v>
      </c>
      <c r="P27" s="72">
        <f t="shared" si="2"/>
        <v>0</v>
      </c>
    </row>
    <row r="28" spans="1:16" ht="12.75">
      <c r="A28" s="35">
        <f t="shared" si="0"/>
        <v>0</v>
      </c>
      <c r="B28" s="18"/>
      <c r="C28" s="1"/>
      <c r="D28" s="2"/>
      <c r="E28" s="3"/>
      <c r="F28" s="5"/>
      <c r="G28" s="6"/>
      <c r="H28" s="5"/>
      <c r="I28" s="6">
        <f t="shared" si="3"/>
        <v>0</v>
      </c>
      <c r="J28" s="5"/>
      <c r="K28" s="6"/>
      <c r="L28" s="36"/>
      <c r="M28" s="6">
        <f t="shared" si="4"/>
        <v>0</v>
      </c>
      <c r="N28" s="5">
        <f t="shared" si="5"/>
        <v>0</v>
      </c>
      <c r="O28" s="4">
        <f t="shared" si="1"/>
        <v>0</v>
      </c>
      <c r="P28" s="72">
        <f t="shared" si="2"/>
        <v>0</v>
      </c>
    </row>
    <row r="29" spans="1:16" ht="12.75">
      <c r="A29" s="35">
        <f t="shared" si="0"/>
        <v>0</v>
      </c>
      <c r="B29" s="18"/>
      <c r="C29" s="1"/>
      <c r="D29" s="2"/>
      <c r="E29" s="3"/>
      <c r="F29" s="5"/>
      <c r="G29" s="6"/>
      <c r="H29" s="5"/>
      <c r="I29" s="6">
        <f t="shared" si="3"/>
        <v>0</v>
      </c>
      <c r="J29" s="5"/>
      <c r="K29" s="6"/>
      <c r="L29" s="36"/>
      <c r="M29" s="6">
        <f t="shared" si="4"/>
        <v>0</v>
      </c>
      <c r="N29" s="5">
        <f t="shared" si="5"/>
        <v>0</v>
      </c>
      <c r="O29" s="4">
        <f t="shared" si="1"/>
        <v>0</v>
      </c>
      <c r="P29" s="72">
        <f t="shared" si="2"/>
        <v>0</v>
      </c>
    </row>
    <row r="30" spans="1:16" ht="12.75">
      <c r="A30" s="35">
        <f t="shared" si="0"/>
        <v>0</v>
      </c>
      <c r="B30" s="18"/>
      <c r="C30" s="1"/>
      <c r="D30" s="2"/>
      <c r="E30" s="3"/>
      <c r="F30" s="5"/>
      <c r="G30" s="6"/>
      <c r="H30" s="5"/>
      <c r="I30" s="6">
        <f t="shared" si="3"/>
        <v>0</v>
      </c>
      <c r="J30" s="5"/>
      <c r="K30" s="6"/>
      <c r="L30" s="36"/>
      <c r="M30" s="6">
        <f t="shared" si="4"/>
        <v>0</v>
      </c>
      <c r="N30" s="5">
        <f t="shared" si="5"/>
        <v>0</v>
      </c>
      <c r="O30" s="4">
        <f t="shared" si="1"/>
        <v>0</v>
      </c>
      <c r="P30" s="72">
        <f t="shared" si="2"/>
        <v>0</v>
      </c>
    </row>
    <row r="31" spans="1:16" ht="12.75">
      <c r="A31" s="35">
        <f t="shared" si="0"/>
        <v>0</v>
      </c>
      <c r="B31" s="18"/>
      <c r="C31" s="1"/>
      <c r="D31" s="2"/>
      <c r="E31" s="3"/>
      <c r="F31" s="5"/>
      <c r="G31" s="6"/>
      <c r="H31" s="5"/>
      <c r="I31" s="6">
        <f t="shared" si="3"/>
        <v>0</v>
      </c>
      <c r="J31" s="5"/>
      <c r="K31" s="6"/>
      <c r="L31" s="36"/>
      <c r="M31" s="6">
        <f t="shared" si="4"/>
        <v>0</v>
      </c>
      <c r="N31" s="5">
        <f t="shared" si="5"/>
        <v>0</v>
      </c>
      <c r="O31" s="4">
        <f t="shared" si="1"/>
        <v>0</v>
      </c>
      <c r="P31" s="72">
        <f t="shared" si="2"/>
        <v>0</v>
      </c>
    </row>
    <row r="32" spans="1:16" ht="12.75">
      <c r="A32" s="35">
        <f t="shared" si="0"/>
        <v>0</v>
      </c>
      <c r="B32" s="18"/>
      <c r="C32" s="1"/>
      <c r="D32" s="2"/>
      <c r="E32" s="3"/>
      <c r="F32" s="5"/>
      <c r="G32" s="6"/>
      <c r="H32" s="5"/>
      <c r="I32" s="6">
        <f t="shared" si="3"/>
        <v>0</v>
      </c>
      <c r="J32" s="5"/>
      <c r="K32" s="6"/>
      <c r="L32" s="36"/>
      <c r="M32" s="6">
        <f t="shared" si="4"/>
        <v>0</v>
      </c>
      <c r="N32" s="5">
        <f t="shared" si="5"/>
        <v>0</v>
      </c>
      <c r="O32" s="4">
        <f t="shared" si="1"/>
        <v>0</v>
      </c>
      <c r="P32" s="72">
        <f t="shared" si="2"/>
        <v>0</v>
      </c>
    </row>
    <row r="33" spans="1:16" ht="12.75">
      <c r="A33" s="35">
        <f t="shared" si="0"/>
        <v>0</v>
      </c>
      <c r="B33" s="18"/>
      <c r="C33" s="1"/>
      <c r="D33" s="2"/>
      <c r="E33" s="3"/>
      <c r="F33" s="5"/>
      <c r="G33" s="6"/>
      <c r="H33" s="5"/>
      <c r="I33" s="6">
        <f t="shared" si="3"/>
        <v>0</v>
      </c>
      <c r="J33" s="5"/>
      <c r="K33" s="6"/>
      <c r="L33" s="36"/>
      <c r="M33" s="6">
        <f t="shared" si="4"/>
        <v>0</v>
      </c>
      <c r="N33" s="5">
        <f t="shared" si="5"/>
        <v>0</v>
      </c>
      <c r="O33" s="4">
        <f t="shared" si="1"/>
        <v>0</v>
      </c>
      <c r="P33" s="72">
        <f t="shared" si="2"/>
        <v>0</v>
      </c>
    </row>
    <row r="34" spans="1:16" ht="12.75">
      <c r="A34" s="35">
        <f t="shared" si="0"/>
        <v>0</v>
      </c>
      <c r="B34" s="18"/>
      <c r="C34" s="1"/>
      <c r="D34" s="2"/>
      <c r="E34" s="3"/>
      <c r="F34" s="5"/>
      <c r="G34" s="6"/>
      <c r="H34" s="5"/>
      <c r="I34" s="6">
        <f t="shared" si="3"/>
        <v>0</v>
      </c>
      <c r="J34" s="5"/>
      <c r="K34" s="6"/>
      <c r="L34" s="36"/>
      <c r="M34" s="6">
        <f t="shared" si="4"/>
        <v>0</v>
      </c>
      <c r="N34" s="5">
        <f t="shared" si="5"/>
        <v>0</v>
      </c>
      <c r="O34" s="4">
        <f t="shared" si="1"/>
        <v>0</v>
      </c>
      <c r="P34" s="72">
        <f t="shared" si="2"/>
        <v>0</v>
      </c>
    </row>
    <row r="35" spans="1:16" ht="13.5" thickBot="1">
      <c r="A35" s="35">
        <f t="shared" si="0"/>
        <v>0</v>
      </c>
      <c r="B35" s="19"/>
      <c r="C35" s="20"/>
      <c r="D35" s="21"/>
      <c r="E35" s="22"/>
      <c r="F35" s="23"/>
      <c r="G35" s="24"/>
      <c r="H35" s="23"/>
      <c r="I35" s="24">
        <f t="shared" si="3"/>
        <v>0</v>
      </c>
      <c r="J35" s="23"/>
      <c r="K35" s="24"/>
      <c r="L35" s="37"/>
      <c r="M35" s="24">
        <f t="shared" si="4"/>
        <v>0</v>
      </c>
      <c r="N35" s="23">
        <f t="shared" si="5"/>
        <v>0</v>
      </c>
      <c r="O35" s="47">
        <f t="shared" si="1"/>
        <v>0</v>
      </c>
      <c r="P35" s="73">
        <f t="shared" si="2"/>
        <v>0</v>
      </c>
    </row>
    <row r="36" ht="13.5" thickBot="1"/>
    <row r="37" spans="2:16" ht="12.75">
      <c r="B37" s="120"/>
      <c r="C37" s="106"/>
      <c r="D37" s="10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8"/>
    </row>
    <row r="38" spans="2:16" ht="12.75">
      <c r="B38" s="102"/>
      <c r="C38" s="103"/>
      <c r="D38" s="103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</row>
    <row r="39" spans="2:16" ht="13.5" thickBot="1">
      <c r="B39" s="104"/>
      <c r="C39" s="105"/>
      <c r="D39" s="105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2"/>
    </row>
    <row r="41" spans="1:16" ht="12.75">
      <c r="A41" s="38"/>
      <c r="P41" s="39"/>
    </row>
  </sheetData>
  <sheetProtection/>
  <mergeCells count="9">
    <mergeCell ref="B39:C39"/>
    <mergeCell ref="D39:P39"/>
    <mergeCell ref="B1:P1"/>
    <mergeCell ref="D2:L2"/>
    <mergeCell ref="O2:P2"/>
    <mergeCell ref="B37:C37"/>
    <mergeCell ref="D37:P37"/>
    <mergeCell ref="B38:C38"/>
    <mergeCell ref="D38:P38"/>
  </mergeCells>
  <conditionalFormatting sqref="F6:H35 J6:L35">
    <cfRule type="cellIs" priority="2" dxfId="1" operator="lessThan" stopIfTrue="1">
      <formula>0</formula>
    </cfRule>
    <cfRule type="cellIs" priority="3" dxfId="2" operator="lessThan" stopIfTrue="1">
      <formula>0</formula>
    </cfRule>
  </conditionalFormatting>
  <conditionalFormatting sqref="P6:P35">
    <cfRule type="cellIs" priority="1" dxfId="0" operator="equal" stopIfTrue="1">
      <formula>0</formula>
    </cfRule>
  </conditionalFormatting>
  <printOptions horizontalCentered="1" vertic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1" width="2.7109375" style="0" customWidth="1"/>
    <col min="2" max="2" width="8.00390625" style="0" customWidth="1"/>
    <col min="3" max="3" width="18.28125" style="0" bestFit="1" customWidth="1"/>
    <col min="5" max="5" width="17.8515625" style="8" bestFit="1" customWidth="1"/>
    <col min="6" max="9" width="6.7109375" style="8" customWidth="1"/>
    <col min="10" max="13" width="6.7109375" style="0" customWidth="1"/>
    <col min="14" max="14" width="7.8515625" style="0" bestFit="1" customWidth="1"/>
    <col min="15" max="15" width="8.57421875" style="0" bestFit="1" customWidth="1"/>
    <col min="16" max="16" width="7.7109375" style="0" bestFit="1" customWidth="1"/>
    <col min="17" max="17" width="8.57421875" style="0" bestFit="1" customWidth="1"/>
    <col min="18" max="18" width="8.8515625" style="0" bestFit="1" customWidth="1"/>
    <col min="21" max="21" width="11.421875" style="0" bestFit="1" customWidth="1"/>
  </cols>
  <sheetData>
    <row r="1" spans="2:18" ht="23.25">
      <c r="B1" s="124" t="s">
        <v>27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  <c r="Q1" s="125"/>
      <c r="R1" s="125"/>
    </row>
    <row r="2" spans="2:18" ht="15.75" customHeight="1">
      <c r="B2" s="77" t="s">
        <v>18</v>
      </c>
      <c r="C2" s="53">
        <v>44478</v>
      </c>
      <c r="D2" s="118" t="s">
        <v>28</v>
      </c>
      <c r="E2" s="118"/>
      <c r="F2" s="118"/>
      <c r="G2" s="118"/>
      <c r="H2" s="118"/>
      <c r="I2" s="118"/>
      <c r="J2" s="118"/>
      <c r="K2" s="118"/>
      <c r="L2" s="118"/>
      <c r="M2" s="126" t="s">
        <v>10</v>
      </c>
      <c r="N2" s="126"/>
      <c r="O2" s="126"/>
      <c r="P2" s="119" t="s">
        <v>21</v>
      </c>
      <c r="Q2" s="119"/>
      <c r="R2" s="119"/>
    </row>
    <row r="3" ht="9.75" customHeight="1" thickBot="1"/>
    <row r="4" spans="2:20" ht="13.5" thickBot="1">
      <c r="B4" s="127" t="s">
        <v>0</v>
      </c>
      <c r="C4" s="129" t="s">
        <v>1</v>
      </c>
      <c r="D4" s="55" t="s">
        <v>11</v>
      </c>
      <c r="E4" s="127" t="s">
        <v>2</v>
      </c>
      <c r="F4" s="58" t="s">
        <v>19</v>
      </c>
      <c r="G4" s="59"/>
      <c r="H4" s="59"/>
      <c r="I4" s="60"/>
      <c r="J4" s="58" t="s">
        <v>3</v>
      </c>
      <c r="K4" s="59"/>
      <c r="L4" s="59"/>
      <c r="M4" s="60"/>
      <c r="N4" s="127" t="s">
        <v>20</v>
      </c>
      <c r="O4" s="129" t="s">
        <v>4</v>
      </c>
      <c r="P4" s="56" t="s">
        <v>14</v>
      </c>
      <c r="Q4" s="56" t="s">
        <v>4</v>
      </c>
      <c r="R4" s="132" t="s">
        <v>12</v>
      </c>
      <c r="T4" s="7"/>
    </row>
    <row r="5" spans="2:21" ht="13.5" thickBot="1">
      <c r="B5" s="128"/>
      <c r="C5" s="130"/>
      <c r="D5" s="78" t="s">
        <v>5</v>
      </c>
      <c r="E5" s="128"/>
      <c r="F5" s="67" t="s">
        <v>6</v>
      </c>
      <c r="G5" s="56" t="s">
        <v>7</v>
      </c>
      <c r="H5" s="67" t="s">
        <v>8</v>
      </c>
      <c r="I5" s="56" t="s">
        <v>9</v>
      </c>
      <c r="J5" s="67" t="s">
        <v>6</v>
      </c>
      <c r="K5" s="56" t="s">
        <v>7</v>
      </c>
      <c r="L5" s="67" t="s">
        <v>8</v>
      </c>
      <c r="M5" s="56" t="s">
        <v>9</v>
      </c>
      <c r="N5" s="131"/>
      <c r="O5" s="130"/>
      <c r="P5" s="79" t="s">
        <v>15</v>
      </c>
      <c r="Q5" s="79" t="s">
        <v>13</v>
      </c>
      <c r="R5" s="133"/>
      <c r="S5" s="8"/>
      <c r="T5" s="32"/>
      <c r="U5" s="8"/>
    </row>
    <row r="6" spans="1:21" ht="12.75" customHeight="1">
      <c r="A6" s="35">
        <f>IF(D6=0,0,1)</f>
        <v>1</v>
      </c>
      <c r="B6" s="11">
        <v>123</v>
      </c>
      <c r="C6" s="12" t="s">
        <v>37</v>
      </c>
      <c r="D6" s="13">
        <v>62</v>
      </c>
      <c r="E6" s="14" t="s">
        <v>38</v>
      </c>
      <c r="F6" s="15">
        <v>45</v>
      </c>
      <c r="G6" s="16">
        <v>47</v>
      </c>
      <c r="H6" s="16">
        <v>48</v>
      </c>
      <c r="I6" s="16">
        <f aca="true" t="shared" si="0" ref="I6:I34">IF(MAX(F6:H6)&lt;0,0,MAX(F6:H6))</f>
        <v>48</v>
      </c>
      <c r="J6" s="15">
        <v>75</v>
      </c>
      <c r="K6" s="16">
        <v>80</v>
      </c>
      <c r="L6" s="16">
        <v>84</v>
      </c>
      <c r="M6" s="16">
        <f aca="true" t="shared" si="1" ref="M6:M34">IF(MAX(J6:L6)&lt;0,0,MAX(J6:L6))</f>
        <v>84</v>
      </c>
      <c r="N6" s="16">
        <f aca="true" t="shared" si="2" ref="N6:N34">SUM(I6,M6)</f>
        <v>132</v>
      </c>
      <c r="O6" s="4">
        <f>IF(ISNUMBER(B6),(IF(175.508&lt;B6,M6,TRUNC(10^(0.75194503*((LOG((B6/175.508)/LOG(10))*(LOG((B6/175.508)/LOG(10)))))),4)*N6)),0)</f>
        <v>137.5572</v>
      </c>
      <c r="P6" s="28">
        <v>1.488</v>
      </c>
      <c r="Q6" s="17">
        <f>IF(P6="Chyba věk",0,O6*P6)</f>
        <v>204.6851136</v>
      </c>
      <c r="R6" s="10">
        <f>IF(C6="",0,RANK(Q6,$Q$6:$Q$34))</f>
        <v>9</v>
      </c>
      <c r="S6" s="8"/>
      <c r="T6" s="31"/>
      <c r="U6" s="8"/>
    </row>
    <row r="7" spans="1:21" ht="12.75" customHeight="1">
      <c r="A7" s="35">
        <f aca="true" t="shared" si="3" ref="A7:A34">IF(D7=0,0,1)</f>
        <v>1</v>
      </c>
      <c r="B7" s="18">
        <v>86.4</v>
      </c>
      <c r="C7" s="1" t="s">
        <v>39</v>
      </c>
      <c r="D7" s="2">
        <v>75</v>
      </c>
      <c r="E7" s="3" t="s">
        <v>40</v>
      </c>
      <c r="F7" s="5">
        <v>60</v>
      </c>
      <c r="G7" s="6">
        <v>65</v>
      </c>
      <c r="H7" s="6">
        <v>-70</v>
      </c>
      <c r="I7" s="6">
        <f t="shared" si="0"/>
        <v>65</v>
      </c>
      <c r="J7" s="5">
        <v>75</v>
      </c>
      <c r="K7" s="6">
        <v>80</v>
      </c>
      <c r="L7" s="6">
        <v>90</v>
      </c>
      <c r="M7" s="6">
        <f t="shared" si="1"/>
        <v>90</v>
      </c>
      <c r="N7" s="6">
        <f t="shared" si="2"/>
        <v>155</v>
      </c>
      <c r="O7" s="4">
        <f aca="true" t="shared" si="4" ref="O7:O34">IF(ISNUMBER(B7),(IF(175.508&lt;B7,M7,TRUNC(10^(0.75194503*((LOG((B7/175.508)/LOG(10))*(LOG((B7/175.508)/LOG(10)))))),4)*N7)),0)</f>
        <v>182.62099999999998</v>
      </c>
      <c r="P7" s="29">
        <v>1.218</v>
      </c>
      <c r="Q7" s="9">
        <f aca="true" t="shared" si="5" ref="Q7:Q34">IF(P7="Chyba věk",0,O7*P7)</f>
        <v>222.43237799999997</v>
      </c>
      <c r="R7" s="33">
        <f aca="true" t="shared" si="6" ref="R7:R34">IF(C7="",0,RANK(Q7,$Q$6:$Q$34))</f>
        <v>8</v>
      </c>
      <c r="S7" s="8"/>
      <c r="T7" s="31"/>
      <c r="U7" s="8"/>
    </row>
    <row r="8" spans="1:21" ht="12.75" customHeight="1">
      <c r="A8" s="35">
        <f t="shared" si="3"/>
        <v>1</v>
      </c>
      <c r="B8" s="18">
        <v>93.6</v>
      </c>
      <c r="C8" s="1" t="s">
        <v>41</v>
      </c>
      <c r="D8" s="2">
        <v>67</v>
      </c>
      <c r="E8" s="3" t="s">
        <v>40</v>
      </c>
      <c r="F8" s="5">
        <v>80</v>
      </c>
      <c r="G8" s="6">
        <v>-85</v>
      </c>
      <c r="H8" s="6">
        <v>85</v>
      </c>
      <c r="I8" s="6">
        <f t="shared" si="0"/>
        <v>85</v>
      </c>
      <c r="J8" s="5">
        <v>100</v>
      </c>
      <c r="K8" s="6">
        <v>-105</v>
      </c>
      <c r="L8" s="6" t="s">
        <v>64</v>
      </c>
      <c r="M8" s="6">
        <f t="shared" si="1"/>
        <v>100</v>
      </c>
      <c r="N8" s="6">
        <f t="shared" si="2"/>
        <v>185</v>
      </c>
      <c r="O8" s="4">
        <f t="shared" si="4"/>
        <v>210.47449999999998</v>
      </c>
      <c r="P8" s="29">
        <v>1.361</v>
      </c>
      <c r="Q8" s="9">
        <f t="shared" si="5"/>
        <v>286.45579449999997</v>
      </c>
      <c r="R8" s="33">
        <f t="shared" si="6"/>
        <v>2</v>
      </c>
      <c r="S8" s="8"/>
      <c r="T8" s="31"/>
      <c r="U8" s="8"/>
    </row>
    <row r="9" spans="1:21" ht="12.75" customHeight="1">
      <c r="A9" s="35">
        <f t="shared" si="3"/>
        <v>1</v>
      </c>
      <c r="B9" s="18">
        <v>105.4</v>
      </c>
      <c r="C9" s="1" t="s">
        <v>42</v>
      </c>
      <c r="D9" s="2">
        <v>80</v>
      </c>
      <c r="E9" s="3" t="s">
        <v>40</v>
      </c>
      <c r="F9" s="5">
        <v>50</v>
      </c>
      <c r="G9" s="6">
        <v>55</v>
      </c>
      <c r="H9" s="6">
        <v>-60</v>
      </c>
      <c r="I9" s="6">
        <f t="shared" si="0"/>
        <v>55</v>
      </c>
      <c r="J9" s="5">
        <v>80</v>
      </c>
      <c r="K9" s="6">
        <v>85</v>
      </c>
      <c r="L9" s="6">
        <v>90</v>
      </c>
      <c r="M9" s="6">
        <f t="shared" si="1"/>
        <v>90</v>
      </c>
      <c r="N9" s="6">
        <f t="shared" si="2"/>
        <v>145</v>
      </c>
      <c r="O9" s="4">
        <f t="shared" si="4"/>
        <v>157.847</v>
      </c>
      <c r="P9" s="29">
        <v>1.149</v>
      </c>
      <c r="Q9" s="9">
        <f t="shared" si="5"/>
        <v>181.366203</v>
      </c>
      <c r="R9" s="33">
        <f t="shared" si="6"/>
        <v>10</v>
      </c>
      <c r="S9" s="8"/>
      <c r="T9" s="31"/>
      <c r="U9" s="8"/>
    </row>
    <row r="10" spans="1:21" ht="13.5" customHeight="1">
      <c r="A10" s="35">
        <f t="shared" si="3"/>
        <v>1</v>
      </c>
      <c r="B10" s="18">
        <v>97.2</v>
      </c>
      <c r="C10" s="1" t="s">
        <v>43</v>
      </c>
      <c r="D10" s="2">
        <v>49</v>
      </c>
      <c r="E10" s="3" t="s">
        <v>44</v>
      </c>
      <c r="F10" s="5">
        <v>52</v>
      </c>
      <c r="G10" s="6">
        <v>54</v>
      </c>
      <c r="H10" s="6">
        <v>55</v>
      </c>
      <c r="I10" s="6">
        <f t="shared" si="0"/>
        <v>55</v>
      </c>
      <c r="J10" s="5">
        <v>62</v>
      </c>
      <c r="K10" s="6">
        <v>64</v>
      </c>
      <c r="L10" s="6" t="s">
        <v>64</v>
      </c>
      <c r="M10" s="6">
        <f t="shared" si="1"/>
        <v>64</v>
      </c>
      <c r="N10" s="6">
        <f t="shared" si="2"/>
        <v>119</v>
      </c>
      <c r="O10" s="4">
        <f t="shared" si="4"/>
        <v>133.3633</v>
      </c>
      <c r="P10" s="29">
        <v>1.953</v>
      </c>
      <c r="Q10" s="9">
        <f t="shared" si="5"/>
        <v>260.45852490000004</v>
      </c>
      <c r="R10" s="33">
        <f t="shared" si="6"/>
        <v>4</v>
      </c>
      <c r="S10" s="8"/>
      <c r="T10" s="31"/>
      <c r="U10" s="8"/>
    </row>
    <row r="11" spans="1:21" ht="12.75">
      <c r="A11" s="35">
        <f t="shared" si="3"/>
        <v>1</v>
      </c>
      <c r="B11" s="18">
        <v>90.4</v>
      </c>
      <c r="C11" s="1" t="s">
        <v>45</v>
      </c>
      <c r="D11" s="2">
        <v>64</v>
      </c>
      <c r="E11" s="3" t="s">
        <v>38</v>
      </c>
      <c r="F11" s="5">
        <v>55</v>
      </c>
      <c r="G11" s="6">
        <v>-60</v>
      </c>
      <c r="H11" s="6">
        <v>60</v>
      </c>
      <c r="I11" s="6">
        <f t="shared" si="0"/>
        <v>60</v>
      </c>
      <c r="J11" s="5">
        <v>75</v>
      </c>
      <c r="K11" s="6">
        <v>85</v>
      </c>
      <c r="L11" s="6">
        <v>90</v>
      </c>
      <c r="M11" s="6">
        <f t="shared" si="1"/>
        <v>90</v>
      </c>
      <c r="N11" s="6">
        <f t="shared" si="2"/>
        <v>150</v>
      </c>
      <c r="O11" s="4">
        <f t="shared" si="4"/>
        <v>173.175</v>
      </c>
      <c r="P11" s="29">
        <v>1.437</v>
      </c>
      <c r="Q11" s="9">
        <f t="shared" si="5"/>
        <v>248.85247500000003</v>
      </c>
      <c r="R11" s="33">
        <f t="shared" si="6"/>
        <v>7</v>
      </c>
      <c r="S11" s="8"/>
      <c r="T11" s="31"/>
      <c r="U11" s="8"/>
    </row>
    <row r="12" spans="1:21" ht="12.75" customHeight="1">
      <c r="A12" s="35">
        <f t="shared" si="3"/>
        <v>1</v>
      </c>
      <c r="B12" s="18">
        <v>60.2</v>
      </c>
      <c r="C12" s="1" t="s">
        <v>46</v>
      </c>
      <c r="D12" s="2">
        <v>50</v>
      </c>
      <c r="E12" s="3" t="s">
        <v>47</v>
      </c>
      <c r="F12" s="5">
        <v>35</v>
      </c>
      <c r="G12" s="6">
        <v>37</v>
      </c>
      <c r="H12" s="6">
        <v>-38</v>
      </c>
      <c r="I12" s="6">
        <f t="shared" si="0"/>
        <v>37</v>
      </c>
      <c r="J12" s="5">
        <v>48</v>
      </c>
      <c r="K12" s="6">
        <v>53</v>
      </c>
      <c r="L12" s="6">
        <v>-56</v>
      </c>
      <c r="M12" s="6">
        <f t="shared" si="1"/>
        <v>53</v>
      </c>
      <c r="N12" s="6">
        <f t="shared" si="2"/>
        <v>90</v>
      </c>
      <c r="O12" s="4">
        <f t="shared" si="4"/>
        <v>130.797</v>
      </c>
      <c r="P12" s="29">
        <v>1.91</v>
      </c>
      <c r="Q12" s="9">
        <f t="shared" si="5"/>
        <v>249.82226999999997</v>
      </c>
      <c r="R12" s="33">
        <f t="shared" si="6"/>
        <v>6</v>
      </c>
      <c r="S12" s="8"/>
      <c r="T12" s="31"/>
      <c r="U12" s="8"/>
    </row>
    <row r="13" spans="1:21" ht="12.75" customHeight="1">
      <c r="A13" s="35">
        <f t="shared" si="3"/>
        <v>1</v>
      </c>
      <c r="B13" s="18">
        <v>111</v>
      </c>
      <c r="C13" s="1" t="s">
        <v>48</v>
      </c>
      <c r="D13" s="2">
        <v>51</v>
      </c>
      <c r="E13" s="3" t="s">
        <v>44</v>
      </c>
      <c r="F13" s="5">
        <v>55</v>
      </c>
      <c r="G13" s="6">
        <v>60</v>
      </c>
      <c r="H13" s="6">
        <v>63</v>
      </c>
      <c r="I13" s="6">
        <f t="shared" si="0"/>
        <v>63</v>
      </c>
      <c r="J13" s="5">
        <v>75</v>
      </c>
      <c r="K13" s="6">
        <v>80</v>
      </c>
      <c r="L13" s="6">
        <v>84</v>
      </c>
      <c r="M13" s="6">
        <f t="shared" si="1"/>
        <v>84</v>
      </c>
      <c r="N13" s="6">
        <f t="shared" si="2"/>
        <v>147</v>
      </c>
      <c r="O13" s="4">
        <f t="shared" si="4"/>
        <v>157.4223</v>
      </c>
      <c r="P13" s="29">
        <v>1.867</v>
      </c>
      <c r="Q13" s="9">
        <f t="shared" si="5"/>
        <v>293.9074341</v>
      </c>
      <c r="R13" s="33">
        <f t="shared" si="6"/>
        <v>1</v>
      </c>
      <c r="S13" s="8"/>
      <c r="T13" s="31"/>
      <c r="U13" s="8"/>
    </row>
    <row r="14" spans="1:21" ht="12.75" customHeight="1">
      <c r="A14" s="35">
        <f t="shared" si="3"/>
        <v>1</v>
      </c>
      <c r="B14" s="18">
        <v>80.6</v>
      </c>
      <c r="C14" s="1" t="s">
        <v>49</v>
      </c>
      <c r="D14" s="2">
        <v>50</v>
      </c>
      <c r="E14" s="3" t="s">
        <v>50</v>
      </c>
      <c r="F14" s="5">
        <v>42</v>
      </c>
      <c r="G14" s="6">
        <v>47</v>
      </c>
      <c r="H14" s="6">
        <v>50</v>
      </c>
      <c r="I14" s="6">
        <f t="shared" si="0"/>
        <v>50</v>
      </c>
      <c r="J14" s="5">
        <v>55</v>
      </c>
      <c r="K14" s="6">
        <v>60</v>
      </c>
      <c r="L14" s="6">
        <v>65</v>
      </c>
      <c r="M14" s="6">
        <f t="shared" si="1"/>
        <v>65</v>
      </c>
      <c r="N14" s="6">
        <f t="shared" si="2"/>
        <v>115</v>
      </c>
      <c r="O14" s="4">
        <f t="shared" si="4"/>
        <v>140.13899999999998</v>
      </c>
      <c r="P14" s="29">
        <v>1.91</v>
      </c>
      <c r="Q14" s="9">
        <f t="shared" si="5"/>
        <v>267.66549</v>
      </c>
      <c r="R14" s="33">
        <f t="shared" si="6"/>
        <v>3</v>
      </c>
      <c r="S14" s="8"/>
      <c r="T14" s="31"/>
      <c r="U14" s="8"/>
    </row>
    <row r="15" spans="1:21" ht="12.75" customHeight="1">
      <c r="A15" s="35">
        <f t="shared" si="3"/>
        <v>1</v>
      </c>
      <c r="B15" s="18">
        <v>89.1</v>
      </c>
      <c r="C15" s="1" t="s">
        <v>51</v>
      </c>
      <c r="D15" s="2">
        <v>53</v>
      </c>
      <c r="E15" s="3" t="s">
        <v>52</v>
      </c>
      <c r="F15" s="5">
        <v>47</v>
      </c>
      <c r="G15" s="6">
        <v>50</v>
      </c>
      <c r="H15" s="6">
        <v>53</v>
      </c>
      <c r="I15" s="6">
        <f t="shared" si="0"/>
        <v>53</v>
      </c>
      <c r="J15" s="5">
        <v>65</v>
      </c>
      <c r="K15" s="6">
        <v>70</v>
      </c>
      <c r="L15" s="6">
        <v>72</v>
      </c>
      <c r="M15" s="6">
        <f t="shared" si="1"/>
        <v>72</v>
      </c>
      <c r="N15" s="6">
        <f t="shared" si="2"/>
        <v>125</v>
      </c>
      <c r="O15" s="4">
        <f t="shared" si="4"/>
        <v>145.23749999999998</v>
      </c>
      <c r="P15" s="29">
        <v>1.779</v>
      </c>
      <c r="Q15" s="9">
        <f t="shared" si="5"/>
        <v>258.37751249999997</v>
      </c>
      <c r="R15" s="33">
        <f t="shared" si="6"/>
        <v>5</v>
      </c>
      <c r="S15" s="8"/>
      <c r="T15" s="31"/>
      <c r="U15" s="8"/>
    </row>
    <row r="16" spans="1:21" ht="12.75" customHeight="1">
      <c r="A16" s="35">
        <f t="shared" si="3"/>
        <v>0</v>
      </c>
      <c r="B16" s="18"/>
      <c r="C16" s="1"/>
      <c r="D16" s="2"/>
      <c r="E16" s="3"/>
      <c r="F16" s="5"/>
      <c r="G16" s="6"/>
      <c r="H16" s="6"/>
      <c r="I16" s="6">
        <f t="shared" si="0"/>
        <v>0</v>
      </c>
      <c r="J16" s="5"/>
      <c r="K16" s="6"/>
      <c r="L16" s="6"/>
      <c r="M16" s="6">
        <f t="shared" si="1"/>
        <v>0</v>
      </c>
      <c r="N16" s="6">
        <f t="shared" si="2"/>
        <v>0</v>
      </c>
      <c r="O16" s="4">
        <f t="shared" si="4"/>
        <v>0</v>
      </c>
      <c r="P16" s="29">
        <f>IF(D16="",0,IF(YEAR($C$2)-D16&lt;35,"Chyba věk",VLOOKUP(YEAR($C$2)-D16,MM!$A$2:$B$62,2,1)))</f>
        <v>0</v>
      </c>
      <c r="Q16" s="9">
        <f t="shared" si="5"/>
        <v>0</v>
      </c>
      <c r="R16" s="33">
        <f t="shared" si="6"/>
        <v>0</v>
      </c>
      <c r="S16" s="8"/>
      <c r="T16" s="31"/>
      <c r="U16" s="8"/>
    </row>
    <row r="17" spans="1:21" ht="13.5" customHeight="1">
      <c r="A17" s="35">
        <f t="shared" si="3"/>
        <v>0</v>
      </c>
      <c r="B17" s="18"/>
      <c r="C17" s="1"/>
      <c r="D17" s="2"/>
      <c r="E17" s="3"/>
      <c r="F17" s="5"/>
      <c r="G17" s="6"/>
      <c r="H17" s="6"/>
      <c r="I17" s="6">
        <v>0</v>
      </c>
      <c r="J17" s="5"/>
      <c r="K17" s="6"/>
      <c r="L17" s="6"/>
      <c r="M17" s="6">
        <f t="shared" si="1"/>
        <v>0</v>
      </c>
      <c r="N17" s="6">
        <f t="shared" si="2"/>
        <v>0</v>
      </c>
      <c r="O17" s="4">
        <f t="shared" si="4"/>
        <v>0</v>
      </c>
      <c r="P17" s="29">
        <f>IF(D17="",0,IF(YEAR($C$2)-D17&lt;35,"Chyba věk",VLOOKUP(YEAR($C$2)-D17,MM!$A$2:$B$62,2,1)))</f>
        <v>0</v>
      </c>
      <c r="Q17" s="9">
        <f t="shared" si="5"/>
        <v>0</v>
      </c>
      <c r="R17" s="33">
        <f t="shared" si="6"/>
        <v>0</v>
      </c>
      <c r="S17" s="8"/>
      <c r="T17" s="31"/>
      <c r="U17" s="8"/>
    </row>
    <row r="18" spans="1:21" ht="12.75">
      <c r="A18" s="35">
        <f t="shared" si="3"/>
        <v>0</v>
      </c>
      <c r="B18" s="18"/>
      <c r="C18" s="1"/>
      <c r="D18" s="2"/>
      <c r="E18" s="3"/>
      <c r="F18" s="5"/>
      <c r="G18" s="6"/>
      <c r="H18" s="6"/>
      <c r="I18" s="6">
        <f t="shared" si="0"/>
        <v>0</v>
      </c>
      <c r="J18" s="5"/>
      <c r="K18" s="6"/>
      <c r="L18" s="82"/>
      <c r="M18" s="6">
        <f t="shared" si="1"/>
        <v>0</v>
      </c>
      <c r="N18" s="6">
        <f t="shared" si="2"/>
        <v>0</v>
      </c>
      <c r="O18" s="4">
        <f t="shared" si="4"/>
        <v>0</v>
      </c>
      <c r="P18" s="29">
        <f>IF(D18="",0,IF(YEAR($C$2)-D18&lt;35,"Chyba věk",VLOOKUP(YEAR($C$2)-D18,MM!$A$2:$B$62,2,1)))</f>
        <v>0</v>
      </c>
      <c r="Q18" s="9">
        <f t="shared" si="5"/>
        <v>0</v>
      </c>
      <c r="R18" s="33">
        <f t="shared" si="6"/>
        <v>0</v>
      </c>
      <c r="S18" s="8"/>
      <c r="T18" s="31"/>
      <c r="U18" s="8"/>
    </row>
    <row r="19" spans="1:21" ht="12.75" customHeight="1">
      <c r="A19" s="35">
        <f t="shared" si="3"/>
        <v>0</v>
      </c>
      <c r="B19" s="18"/>
      <c r="C19" s="1"/>
      <c r="D19" s="2"/>
      <c r="E19" s="3"/>
      <c r="F19" s="5"/>
      <c r="G19" s="6"/>
      <c r="H19" s="6"/>
      <c r="I19" s="6">
        <f t="shared" si="0"/>
        <v>0</v>
      </c>
      <c r="J19" s="5"/>
      <c r="K19" s="6"/>
      <c r="L19" s="6"/>
      <c r="M19" s="6">
        <f t="shared" si="1"/>
        <v>0</v>
      </c>
      <c r="N19" s="6">
        <f t="shared" si="2"/>
        <v>0</v>
      </c>
      <c r="O19" s="4">
        <f t="shared" si="4"/>
        <v>0</v>
      </c>
      <c r="P19" s="29">
        <f>IF(D19="",0,IF(YEAR($C$2)-D19&lt;35,"Chyba věk",VLOOKUP(YEAR($C$2)-D19,MM!$A$2:$B$62,2,1)))</f>
        <v>0</v>
      </c>
      <c r="Q19" s="9">
        <f t="shared" si="5"/>
        <v>0</v>
      </c>
      <c r="R19" s="33">
        <f t="shared" si="6"/>
        <v>0</v>
      </c>
      <c r="S19" s="8"/>
      <c r="T19" s="31"/>
      <c r="U19" s="8"/>
    </row>
    <row r="20" spans="1:21" ht="12.75" customHeight="1">
      <c r="A20" s="35">
        <f t="shared" si="3"/>
        <v>0</v>
      </c>
      <c r="B20" s="18"/>
      <c r="C20" s="1"/>
      <c r="D20" s="2"/>
      <c r="E20" s="3"/>
      <c r="F20" s="5"/>
      <c r="G20" s="6"/>
      <c r="H20" s="6"/>
      <c r="I20" s="6">
        <f t="shared" si="0"/>
        <v>0</v>
      </c>
      <c r="J20" s="5"/>
      <c r="K20" s="6"/>
      <c r="L20" s="6"/>
      <c r="M20" s="6">
        <f t="shared" si="1"/>
        <v>0</v>
      </c>
      <c r="N20" s="6">
        <f t="shared" si="2"/>
        <v>0</v>
      </c>
      <c r="O20" s="4">
        <f t="shared" si="4"/>
        <v>0</v>
      </c>
      <c r="P20" s="29">
        <f>IF(D20="",0,IF(YEAR($C$2)-D20&lt;35,"Chyba věk",VLOOKUP(YEAR($C$2)-D20,MM!$A$2:$B$62,2,1)))</f>
        <v>0</v>
      </c>
      <c r="Q20" s="9">
        <f t="shared" si="5"/>
        <v>0</v>
      </c>
      <c r="R20" s="33">
        <f t="shared" si="6"/>
        <v>0</v>
      </c>
      <c r="S20" s="8"/>
      <c r="T20" s="31"/>
      <c r="U20" s="8"/>
    </row>
    <row r="21" spans="1:21" ht="12.75" customHeight="1">
      <c r="A21" s="35">
        <f t="shared" si="3"/>
        <v>0</v>
      </c>
      <c r="B21" s="18"/>
      <c r="C21" s="1"/>
      <c r="D21" s="2"/>
      <c r="E21" s="3"/>
      <c r="F21" s="5"/>
      <c r="G21" s="6"/>
      <c r="H21" s="6"/>
      <c r="I21" s="6">
        <f t="shared" si="0"/>
        <v>0</v>
      </c>
      <c r="J21" s="5"/>
      <c r="K21" s="6"/>
      <c r="L21" s="6"/>
      <c r="M21" s="6">
        <f t="shared" si="1"/>
        <v>0</v>
      </c>
      <c r="N21" s="6">
        <f t="shared" si="2"/>
        <v>0</v>
      </c>
      <c r="O21" s="4">
        <f t="shared" si="4"/>
        <v>0</v>
      </c>
      <c r="P21" s="29">
        <f>IF(D21="",0,IF(YEAR($C$2)-D21&lt;35,"Chyba věk",VLOOKUP(YEAR($C$2)-D21,MM!$A$2:$B$62,2,1)))</f>
        <v>0</v>
      </c>
      <c r="Q21" s="9">
        <f t="shared" si="5"/>
        <v>0</v>
      </c>
      <c r="R21" s="33">
        <f t="shared" si="6"/>
        <v>0</v>
      </c>
      <c r="S21" s="8"/>
      <c r="T21" s="31"/>
      <c r="U21" s="8"/>
    </row>
    <row r="22" spans="1:21" ht="12.75" customHeight="1">
      <c r="A22" s="35">
        <f t="shared" si="3"/>
        <v>0</v>
      </c>
      <c r="B22" s="18"/>
      <c r="C22" s="1"/>
      <c r="D22" s="2"/>
      <c r="E22" s="3"/>
      <c r="F22" s="5"/>
      <c r="G22" s="6"/>
      <c r="H22" s="6"/>
      <c r="I22" s="6">
        <f t="shared" si="0"/>
        <v>0</v>
      </c>
      <c r="J22" s="5"/>
      <c r="K22" s="6"/>
      <c r="L22" s="6"/>
      <c r="M22" s="6">
        <f t="shared" si="1"/>
        <v>0</v>
      </c>
      <c r="N22" s="6">
        <f t="shared" si="2"/>
        <v>0</v>
      </c>
      <c r="O22" s="4">
        <f t="shared" si="4"/>
        <v>0</v>
      </c>
      <c r="P22" s="29">
        <f>IF(D22="",0,IF(YEAR($C$2)-D22&lt;35,"Chyba věk",VLOOKUP(YEAR($C$2)-D22,MM!$A$2:$B$62,2,1)))</f>
        <v>0</v>
      </c>
      <c r="Q22" s="9">
        <f t="shared" si="5"/>
        <v>0</v>
      </c>
      <c r="R22" s="33">
        <f t="shared" si="6"/>
        <v>0</v>
      </c>
      <c r="S22" s="8"/>
      <c r="T22" s="31"/>
      <c r="U22" s="8"/>
    </row>
    <row r="23" spans="1:21" ht="12.75" customHeight="1">
      <c r="A23" s="35">
        <f t="shared" si="3"/>
        <v>0</v>
      </c>
      <c r="B23" s="18"/>
      <c r="C23" s="1"/>
      <c r="D23" s="2"/>
      <c r="E23" s="3"/>
      <c r="F23" s="5"/>
      <c r="G23" s="6"/>
      <c r="H23" s="6"/>
      <c r="I23" s="6">
        <f t="shared" si="0"/>
        <v>0</v>
      </c>
      <c r="J23" s="5"/>
      <c r="K23" s="6"/>
      <c r="L23" s="6"/>
      <c r="M23" s="6">
        <f t="shared" si="1"/>
        <v>0</v>
      </c>
      <c r="N23" s="6">
        <f t="shared" si="2"/>
        <v>0</v>
      </c>
      <c r="O23" s="4">
        <f t="shared" si="4"/>
        <v>0</v>
      </c>
      <c r="P23" s="29">
        <f>IF(D23="",0,IF(YEAR($C$2)-D23&lt;35,"Chyba věk",VLOOKUP(YEAR($C$2)-D23,MM!$A$2:$B$62,2,1)))</f>
        <v>0</v>
      </c>
      <c r="Q23" s="9">
        <f t="shared" si="5"/>
        <v>0</v>
      </c>
      <c r="R23" s="33">
        <f t="shared" si="6"/>
        <v>0</v>
      </c>
      <c r="S23" s="8"/>
      <c r="T23" s="31"/>
      <c r="U23" s="8"/>
    </row>
    <row r="24" spans="1:21" ht="13.5" customHeight="1">
      <c r="A24" s="35">
        <f t="shared" si="3"/>
        <v>0</v>
      </c>
      <c r="B24" s="18"/>
      <c r="C24" s="1"/>
      <c r="D24" s="2"/>
      <c r="E24" s="3"/>
      <c r="F24" s="5"/>
      <c r="G24" s="6"/>
      <c r="H24" s="6"/>
      <c r="I24" s="6">
        <f t="shared" si="0"/>
        <v>0</v>
      </c>
      <c r="J24" s="5"/>
      <c r="K24" s="6"/>
      <c r="L24" s="6"/>
      <c r="M24" s="6">
        <f t="shared" si="1"/>
        <v>0</v>
      </c>
      <c r="N24" s="6">
        <f t="shared" si="2"/>
        <v>0</v>
      </c>
      <c r="O24" s="4">
        <f t="shared" si="4"/>
        <v>0</v>
      </c>
      <c r="P24" s="29">
        <f>IF(D24="",0,IF(YEAR($C$2)-D24&lt;35,"Chyba věk",VLOOKUP(YEAR($C$2)-D24,MM!$A$2:$B$62,2,1)))</f>
        <v>0</v>
      </c>
      <c r="Q24" s="9">
        <f t="shared" si="5"/>
        <v>0</v>
      </c>
      <c r="R24" s="33">
        <f t="shared" si="6"/>
        <v>0</v>
      </c>
      <c r="S24" s="8"/>
      <c r="T24" s="31"/>
      <c r="U24" s="8"/>
    </row>
    <row r="25" spans="1:21" ht="12.75">
      <c r="A25" s="35">
        <f t="shared" si="3"/>
        <v>0</v>
      </c>
      <c r="B25" s="18"/>
      <c r="C25" s="1"/>
      <c r="D25" s="2"/>
      <c r="E25" s="3"/>
      <c r="F25" s="5"/>
      <c r="G25" s="6"/>
      <c r="H25" s="6"/>
      <c r="I25" s="6">
        <f t="shared" si="0"/>
        <v>0</v>
      </c>
      <c r="J25" s="5"/>
      <c r="K25" s="6"/>
      <c r="L25" s="6"/>
      <c r="M25" s="6">
        <f t="shared" si="1"/>
        <v>0</v>
      </c>
      <c r="N25" s="6">
        <f t="shared" si="2"/>
        <v>0</v>
      </c>
      <c r="O25" s="4">
        <f t="shared" si="4"/>
        <v>0</v>
      </c>
      <c r="P25" s="29">
        <f>IF(D25="",0,IF(YEAR($C$2)-D25&lt;35,"Chyba věk",VLOOKUP(YEAR($C$2)-D25,MM!$A$2:$B$62,2,1)))</f>
        <v>0</v>
      </c>
      <c r="Q25" s="9">
        <f t="shared" si="5"/>
        <v>0</v>
      </c>
      <c r="R25" s="33">
        <f t="shared" si="6"/>
        <v>0</v>
      </c>
      <c r="S25" s="8"/>
      <c r="T25" s="31"/>
      <c r="U25" s="8"/>
    </row>
    <row r="26" spans="1:21" ht="12.75" customHeight="1">
      <c r="A26" s="35">
        <f t="shared" si="3"/>
        <v>0</v>
      </c>
      <c r="B26" s="18"/>
      <c r="C26" s="1"/>
      <c r="D26" s="2"/>
      <c r="E26" s="3"/>
      <c r="F26" s="5"/>
      <c r="G26" s="6"/>
      <c r="H26" s="6"/>
      <c r="I26" s="6">
        <f t="shared" si="0"/>
        <v>0</v>
      </c>
      <c r="J26" s="5"/>
      <c r="K26" s="6"/>
      <c r="L26" s="6"/>
      <c r="M26" s="6">
        <f t="shared" si="1"/>
        <v>0</v>
      </c>
      <c r="N26" s="6">
        <f t="shared" si="2"/>
        <v>0</v>
      </c>
      <c r="O26" s="4">
        <f t="shared" si="4"/>
        <v>0</v>
      </c>
      <c r="P26" s="29">
        <f>IF(D26="",0,IF(YEAR($C$2)-D26&lt;35,"Chyba věk",VLOOKUP(YEAR($C$2)-D26,MM!$A$2:$B$62,2,1)))</f>
        <v>0</v>
      </c>
      <c r="Q26" s="9">
        <f t="shared" si="5"/>
        <v>0</v>
      </c>
      <c r="R26" s="33">
        <f t="shared" si="6"/>
        <v>0</v>
      </c>
      <c r="S26" s="8"/>
      <c r="T26" s="31"/>
      <c r="U26" s="8"/>
    </row>
    <row r="27" spans="1:21" ht="12.75" customHeight="1">
      <c r="A27" s="35">
        <f t="shared" si="3"/>
        <v>0</v>
      </c>
      <c r="B27" s="18"/>
      <c r="C27" s="1"/>
      <c r="D27" s="2"/>
      <c r="E27" s="3"/>
      <c r="F27" s="5"/>
      <c r="G27" s="6"/>
      <c r="H27" s="6"/>
      <c r="I27" s="6">
        <f t="shared" si="0"/>
        <v>0</v>
      </c>
      <c r="J27" s="5"/>
      <c r="K27" s="6"/>
      <c r="L27" s="6"/>
      <c r="M27" s="6">
        <f t="shared" si="1"/>
        <v>0</v>
      </c>
      <c r="N27" s="6">
        <f t="shared" si="2"/>
        <v>0</v>
      </c>
      <c r="O27" s="4">
        <f t="shared" si="4"/>
        <v>0</v>
      </c>
      <c r="P27" s="29">
        <f>IF(D27="",0,IF(YEAR($C$2)-D27&lt;35,"Chyba věk",VLOOKUP(YEAR($C$2)-D27,MM!$A$2:$B$62,2,1)))</f>
        <v>0</v>
      </c>
      <c r="Q27" s="9">
        <f t="shared" si="5"/>
        <v>0</v>
      </c>
      <c r="R27" s="33">
        <f t="shared" si="6"/>
        <v>0</v>
      </c>
      <c r="S27" s="8"/>
      <c r="T27" s="31"/>
      <c r="U27" s="8"/>
    </row>
    <row r="28" spans="1:21" ht="12.75" customHeight="1">
      <c r="A28" s="35">
        <f t="shared" si="3"/>
        <v>0</v>
      </c>
      <c r="B28" s="18"/>
      <c r="C28" s="1"/>
      <c r="D28" s="2"/>
      <c r="E28" s="3"/>
      <c r="F28" s="5"/>
      <c r="G28" s="6"/>
      <c r="H28" s="6"/>
      <c r="I28" s="6">
        <f t="shared" si="0"/>
        <v>0</v>
      </c>
      <c r="J28" s="5"/>
      <c r="K28" s="6"/>
      <c r="L28" s="6"/>
      <c r="M28" s="6">
        <f t="shared" si="1"/>
        <v>0</v>
      </c>
      <c r="N28" s="6">
        <f t="shared" si="2"/>
        <v>0</v>
      </c>
      <c r="O28" s="4">
        <f t="shared" si="4"/>
        <v>0</v>
      </c>
      <c r="P28" s="29">
        <f>IF(D28="",0,IF(YEAR($C$2)-D28&lt;35,"Chyba věk",VLOOKUP(YEAR($C$2)-D28,MM!$A$2:$B$62,2,1)))</f>
        <v>0</v>
      </c>
      <c r="Q28" s="9">
        <f t="shared" si="5"/>
        <v>0</v>
      </c>
      <c r="R28" s="33">
        <f t="shared" si="6"/>
        <v>0</v>
      </c>
      <c r="S28" s="8"/>
      <c r="T28" s="31"/>
      <c r="U28" s="8"/>
    </row>
    <row r="29" spans="1:21" ht="12.75" customHeight="1">
      <c r="A29" s="35">
        <f t="shared" si="3"/>
        <v>0</v>
      </c>
      <c r="B29" s="18"/>
      <c r="C29" s="1"/>
      <c r="D29" s="2"/>
      <c r="E29" s="3"/>
      <c r="F29" s="5"/>
      <c r="G29" s="6"/>
      <c r="H29" s="6"/>
      <c r="I29" s="6">
        <f t="shared" si="0"/>
        <v>0</v>
      </c>
      <c r="J29" s="5"/>
      <c r="K29" s="6"/>
      <c r="L29" s="6"/>
      <c r="M29" s="6">
        <f t="shared" si="1"/>
        <v>0</v>
      </c>
      <c r="N29" s="6">
        <f t="shared" si="2"/>
        <v>0</v>
      </c>
      <c r="O29" s="4">
        <f t="shared" si="4"/>
        <v>0</v>
      </c>
      <c r="P29" s="29">
        <f>IF(D29="",0,IF(YEAR($C$2)-D29&lt;35,"Chyba věk",VLOOKUP(YEAR($C$2)-D29,MM!$A$2:$B$62,2,1)))</f>
        <v>0</v>
      </c>
      <c r="Q29" s="9">
        <f t="shared" si="5"/>
        <v>0</v>
      </c>
      <c r="R29" s="33">
        <f t="shared" si="6"/>
        <v>0</v>
      </c>
      <c r="S29" s="8"/>
      <c r="T29" s="31"/>
      <c r="U29" s="8"/>
    </row>
    <row r="30" spans="1:21" ht="12.75" customHeight="1">
      <c r="A30" s="35">
        <f t="shared" si="3"/>
        <v>0</v>
      </c>
      <c r="B30" s="18"/>
      <c r="C30" s="1"/>
      <c r="D30" s="2"/>
      <c r="E30" s="3"/>
      <c r="F30" s="5"/>
      <c r="G30" s="6"/>
      <c r="H30" s="6"/>
      <c r="I30" s="6">
        <f t="shared" si="0"/>
        <v>0</v>
      </c>
      <c r="J30" s="5"/>
      <c r="K30" s="6"/>
      <c r="L30" s="6"/>
      <c r="M30" s="6">
        <f t="shared" si="1"/>
        <v>0</v>
      </c>
      <c r="N30" s="6">
        <f t="shared" si="2"/>
        <v>0</v>
      </c>
      <c r="O30" s="4">
        <f t="shared" si="4"/>
        <v>0</v>
      </c>
      <c r="P30" s="29">
        <f>IF(D30="",0,IF(YEAR($C$2)-D30&lt;35,"Chyba věk",VLOOKUP(YEAR($C$2)-D30,MM!$A$2:$B$62,2,1)))</f>
        <v>0</v>
      </c>
      <c r="Q30" s="9">
        <f t="shared" si="5"/>
        <v>0</v>
      </c>
      <c r="R30" s="33">
        <f t="shared" si="6"/>
        <v>0</v>
      </c>
      <c r="S30" s="8"/>
      <c r="T30" s="31"/>
      <c r="U30" s="8"/>
    </row>
    <row r="31" spans="1:21" ht="13.5" customHeight="1">
      <c r="A31" s="35">
        <f t="shared" si="3"/>
        <v>0</v>
      </c>
      <c r="B31" s="18"/>
      <c r="C31" s="1"/>
      <c r="D31" s="2"/>
      <c r="E31" s="3"/>
      <c r="F31" s="5"/>
      <c r="G31" s="6"/>
      <c r="H31" s="6"/>
      <c r="I31" s="6">
        <f t="shared" si="0"/>
        <v>0</v>
      </c>
      <c r="J31" s="5"/>
      <c r="K31" s="6"/>
      <c r="L31" s="6"/>
      <c r="M31" s="6">
        <f t="shared" si="1"/>
        <v>0</v>
      </c>
      <c r="N31" s="6">
        <f t="shared" si="2"/>
        <v>0</v>
      </c>
      <c r="O31" s="4">
        <f t="shared" si="4"/>
        <v>0</v>
      </c>
      <c r="P31" s="29">
        <f>IF(D31="",0,IF(YEAR($C$2)-D31&lt;35,"Chyba věk",VLOOKUP(YEAR($C$2)-D31,MM!$A$2:$B$62,2,1)))</f>
        <v>0</v>
      </c>
      <c r="Q31" s="9">
        <f t="shared" si="5"/>
        <v>0</v>
      </c>
      <c r="R31" s="33">
        <f t="shared" si="6"/>
        <v>0</v>
      </c>
      <c r="S31" s="8"/>
      <c r="T31" s="31"/>
      <c r="U31" s="8"/>
    </row>
    <row r="32" spans="1:21" ht="12.75">
      <c r="A32" s="35">
        <f t="shared" si="3"/>
        <v>0</v>
      </c>
      <c r="B32" s="18"/>
      <c r="C32" s="1"/>
      <c r="D32" s="2"/>
      <c r="E32" s="3"/>
      <c r="F32" s="5"/>
      <c r="G32" s="6"/>
      <c r="H32" s="6"/>
      <c r="I32" s="6">
        <f t="shared" si="0"/>
        <v>0</v>
      </c>
      <c r="J32" s="5"/>
      <c r="K32" s="6"/>
      <c r="L32" s="6"/>
      <c r="M32" s="6">
        <f t="shared" si="1"/>
        <v>0</v>
      </c>
      <c r="N32" s="6">
        <f t="shared" si="2"/>
        <v>0</v>
      </c>
      <c r="O32" s="4">
        <f t="shared" si="4"/>
        <v>0</v>
      </c>
      <c r="P32" s="29">
        <f>IF(D32="",0,IF(YEAR($C$2)-D32&lt;35,"Chyba věk",VLOOKUP(YEAR($C$2)-D32,MM!$A$2:$B$62,2,1)))</f>
        <v>0</v>
      </c>
      <c r="Q32" s="9">
        <f t="shared" si="5"/>
        <v>0</v>
      </c>
      <c r="R32" s="33">
        <f t="shared" si="6"/>
        <v>0</v>
      </c>
      <c r="S32" s="8"/>
      <c r="T32" s="31"/>
      <c r="U32" s="8"/>
    </row>
    <row r="33" spans="1:21" ht="12.75" customHeight="1">
      <c r="A33" s="35">
        <f t="shared" si="3"/>
        <v>0</v>
      </c>
      <c r="B33" s="18"/>
      <c r="C33" s="1"/>
      <c r="D33" s="2"/>
      <c r="E33" s="3"/>
      <c r="F33" s="5"/>
      <c r="G33" s="6"/>
      <c r="H33" s="6"/>
      <c r="I33" s="6">
        <f t="shared" si="0"/>
        <v>0</v>
      </c>
      <c r="J33" s="5"/>
      <c r="K33" s="6"/>
      <c r="L33" s="6"/>
      <c r="M33" s="6">
        <f t="shared" si="1"/>
        <v>0</v>
      </c>
      <c r="N33" s="6">
        <f t="shared" si="2"/>
        <v>0</v>
      </c>
      <c r="O33" s="4">
        <f t="shared" si="4"/>
        <v>0</v>
      </c>
      <c r="P33" s="29">
        <f>IF(D33="",0,IF(YEAR($C$2)-D33&lt;35,"Chyba věk",VLOOKUP(YEAR($C$2)-D33,MM!$A$2:$B$62,2,1)))</f>
        <v>0</v>
      </c>
      <c r="Q33" s="9">
        <f t="shared" si="5"/>
        <v>0</v>
      </c>
      <c r="R33" s="33">
        <f t="shared" si="6"/>
        <v>0</v>
      </c>
      <c r="S33" s="8"/>
      <c r="T33" s="31"/>
      <c r="U33" s="8"/>
    </row>
    <row r="34" spans="1:21" ht="12.75" customHeight="1" thickBot="1">
      <c r="A34" s="35">
        <f t="shared" si="3"/>
        <v>0</v>
      </c>
      <c r="B34" s="19"/>
      <c r="C34" s="20"/>
      <c r="D34" s="21"/>
      <c r="E34" s="22"/>
      <c r="F34" s="23"/>
      <c r="G34" s="24"/>
      <c r="H34" s="24"/>
      <c r="I34" s="24">
        <f t="shared" si="0"/>
        <v>0</v>
      </c>
      <c r="J34" s="23"/>
      <c r="K34" s="24"/>
      <c r="L34" s="24"/>
      <c r="M34" s="24">
        <f t="shared" si="1"/>
        <v>0</v>
      </c>
      <c r="N34" s="24">
        <f t="shared" si="2"/>
        <v>0</v>
      </c>
      <c r="O34" s="47">
        <f t="shared" si="4"/>
        <v>0</v>
      </c>
      <c r="P34" s="30">
        <f>IF(D34="",0,IF(YEAR($C$2)-D34&lt;35,"Chyba věk",VLOOKUP(YEAR($C$2)-D34,MM!$A$2:$B$62,2,1)))</f>
        <v>0</v>
      </c>
      <c r="Q34" s="25">
        <f t="shared" si="5"/>
        <v>0</v>
      </c>
      <c r="R34" s="45">
        <f t="shared" si="6"/>
        <v>0</v>
      </c>
      <c r="S34" s="8"/>
      <c r="T34" s="31"/>
      <c r="U34" s="8"/>
    </row>
    <row r="35" spans="2:21" ht="13.5" customHeight="1" thickBot="1">
      <c r="B35" s="8"/>
      <c r="C35" s="8"/>
      <c r="D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2:21" ht="12.75">
      <c r="B36" s="120"/>
      <c r="C36" s="106"/>
      <c r="D36" s="10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8"/>
      <c r="S36" s="8"/>
      <c r="T36" s="8"/>
      <c r="U36" s="8"/>
    </row>
    <row r="37" spans="2:18" ht="12.75">
      <c r="B37" s="102"/>
      <c r="C37" s="103"/>
      <c r="D37" s="103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10"/>
    </row>
    <row r="38" spans="2:18" ht="13.5" thickBot="1">
      <c r="B38" s="104"/>
      <c r="C38" s="105"/>
      <c r="D38" s="105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2"/>
    </row>
    <row r="39" spans="2:18" ht="12.75">
      <c r="B39" s="8"/>
      <c r="C39" s="8"/>
      <c r="D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2.75">
      <c r="A40" s="51"/>
      <c r="B40" s="8"/>
      <c r="C40" s="8"/>
      <c r="D40" s="8"/>
      <c r="J40" s="8"/>
      <c r="K40" s="8"/>
      <c r="L40" s="8"/>
      <c r="M40" s="8"/>
      <c r="N40" s="8"/>
      <c r="O40" s="8"/>
      <c r="P40" s="8"/>
      <c r="Q40" s="8"/>
      <c r="R40" s="8"/>
    </row>
  </sheetData>
  <sheetProtection/>
  <mergeCells count="16">
    <mergeCell ref="B36:C36"/>
    <mergeCell ref="O4:O5"/>
    <mergeCell ref="R4:R5"/>
    <mergeCell ref="B38:C38"/>
    <mergeCell ref="D36:R36"/>
    <mergeCell ref="D37:R37"/>
    <mergeCell ref="D38:R38"/>
    <mergeCell ref="B37:C37"/>
    <mergeCell ref="B1:R1"/>
    <mergeCell ref="M2:O2"/>
    <mergeCell ref="D2:L2"/>
    <mergeCell ref="B4:B5"/>
    <mergeCell ref="C4:C5"/>
    <mergeCell ref="E4:E5"/>
    <mergeCell ref="N4:N5"/>
    <mergeCell ref="P2:R2"/>
  </mergeCells>
  <conditionalFormatting sqref="J6:L34 F6:H34">
    <cfRule type="cellIs" priority="4" dxfId="3" operator="lessThan" stopIfTrue="1">
      <formula>0</formula>
    </cfRule>
    <cfRule type="cellIs" priority="5" dxfId="2" operator="lessThan" stopIfTrue="1">
      <formula>0</formula>
    </cfRule>
  </conditionalFormatting>
  <conditionalFormatting sqref="P6:P34">
    <cfRule type="cellIs" priority="3" dxfId="4" operator="equal">
      <formula>"Chyba věk"</formula>
    </cfRule>
  </conditionalFormatting>
  <printOptions horizontalCentered="1" verticalCentered="1"/>
  <pageMargins left="0.3937007874015748" right="0.3937007874015748" top="0" bottom="0" header="0" footer="0"/>
  <pageSetup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D37" sqref="D37:P37"/>
    </sheetView>
  </sheetViews>
  <sheetFormatPr defaultColWidth="9.140625" defaultRowHeight="12.75"/>
  <cols>
    <col min="1" max="1" width="2.7109375" style="0" customWidth="1"/>
    <col min="2" max="2" width="7.28125" style="0" customWidth="1"/>
    <col min="3" max="3" width="21.00390625" style="0" bestFit="1" customWidth="1"/>
    <col min="5" max="5" width="19.421875" style="0" customWidth="1"/>
    <col min="6" max="8" width="7.00390625" style="0" customWidth="1"/>
    <col min="9" max="9" width="6.421875" style="0" customWidth="1"/>
    <col min="10" max="12" width="7.00390625" style="0" customWidth="1"/>
    <col min="13" max="13" width="6.421875" style="0" customWidth="1"/>
    <col min="14" max="14" width="8.00390625" style="0" customWidth="1"/>
    <col min="15" max="15" width="11.7109375" style="0" customWidth="1"/>
    <col min="16" max="16" width="10.7109375" style="34" customWidth="1"/>
  </cols>
  <sheetData>
    <row r="1" spans="2:16" ht="25.5">
      <c r="B1" s="116" t="str">
        <f>Masters!B1</f>
        <v>29.ročník  Velké ceny Nové Role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2:16" ht="15.75" customHeight="1">
      <c r="B2" s="52" t="s">
        <v>18</v>
      </c>
      <c r="C2" s="53">
        <f>Masters!C2</f>
        <v>44478</v>
      </c>
      <c r="D2" s="118" t="s">
        <v>28</v>
      </c>
      <c r="E2" s="118"/>
      <c r="F2" s="118"/>
      <c r="G2" s="118"/>
      <c r="H2" s="118"/>
      <c r="I2" s="118"/>
      <c r="J2" s="118"/>
      <c r="K2" s="118"/>
      <c r="L2" s="118"/>
      <c r="M2" s="52" t="s">
        <v>25</v>
      </c>
      <c r="N2" s="52"/>
      <c r="O2" s="119" t="str">
        <f>Masters!P2</f>
        <v>Nová Role</v>
      </c>
      <c r="P2" s="119"/>
    </row>
    <row r="3" spans="2:16" ht="9.7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54"/>
    </row>
    <row r="4" spans="2:16" ht="13.5" thickBot="1">
      <c r="B4" s="55" t="s">
        <v>0</v>
      </c>
      <c r="C4" s="56" t="s">
        <v>1</v>
      </c>
      <c r="D4" s="55" t="s">
        <v>11</v>
      </c>
      <c r="E4" s="57" t="s">
        <v>2</v>
      </c>
      <c r="F4" s="58" t="s">
        <v>19</v>
      </c>
      <c r="G4" s="59"/>
      <c r="H4" s="59"/>
      <c r="I4" s="60"/>
      <c r="J4" s="58" t="s">
        <v>3</v>
      </c>
      <c r="K4" s="59"/>
      <c r="L4" s="59"/>
      <c r="M4" s="60"/>
      <c r="N4" s="61" t="s">
        <v>20</v>
      </c>
      <c r="O4" s="56" t="s">
        <v>4</v>
      </c>
      <c r="P4" s="62"/>
    </row>
    <row r="5" spans="2:16" ht="13.5" thickBot="1">
      <c r="B5" s="63"/>
      <c r="C5" s="80"/>
      <c r="D5" s="78" t="s">
        <v>5</v>
      </c>
      <c r="E5" s="80"/>
      <c r="F5" s="66" t="s">
        <v>6</v>
      </c>
      <c r="G5" s="56" t="s">
        <v>7</v>
      </c>
      <c r="H5" s="67" t="s">
        <v>8</v>
      </c>
      <c r="I5" s="56" t="s">
        <v>9</v>
      </c>
      <c r="J5" s="67" t="s">
        <v>6</v>
      </c>
      <c r="K5" s="56" t="s">
        <v>7</v>
      </c>
      <c r="L5" s="67" t="s">
        <v>8</v>
      </c>
      <c r="M5" s="56" t="s">
        <v>9</v>
      </c>
      <c r="N5" s="68"/>
      <c r="O5" s="69"/>
      <c r="P5" s="70" t="s">
        <v>12</v>
      </c>
    </row>
    <row r="6" spans="1:16" ht="12.75">
      <c r="A6" s="35"/>
      <c r="B6" s="11">
        <v>96.7</v>
      </c>
      <c r="C6" s="12" t="s">
        <v>30</v>
      </c>
      <c r="D6" s="13">
        <v>1998</v>
      </c>
      <c r="E6" s="14" t="s">
        <v>31</v>
      </c>
      <c r="F6" s="15">
        <v>-57</v>
      </c>
      <c r="G6" s="16">
        <v>57</v>
      </c>
      <c r="H6" s="15">
        <v>61</v>
      </c>
      <c r="I6" s="16">
        <f>IF(MAX(F6:H6)&lt;0,0,MAX(F6:H6))</f>
        <v>61</v>
      </c>
      <c r="J6" s="15">
        <v>65</v>
      </c>
      <c r="K6" s="16">
        <v>70</v>
      </c>
      <c r="L6" s="15">
        <v>75</v>
      </c>
      <c r="M6" s="16">
        <f>IF(MAX(J6:L6)&lt;0,0,MAX(J6:L6))</f>
        <v>75</v>
      </c>
      <c r="N6" s="15">
        <f>SUM(I6,M6)</f>
        <v>136</v>
      </c>
      <c r="O6" s="48">
        <f>IF(ISNUMBER(B6),(IF(153.655&lt;B6,N6,TRUNC(10^(0.783497476*((LOG((B6/153.655)/LOG(10))*(LOG((B6/153.655)/LOG(10)))))),4)*N6)),0)</f>
        <v>146.29520000000002</v>
      </c>
      <c r="P6" s="71">
        <f>IF(D6&gt;1,RANK(O6,$O$6:$O$35),0)</f>
        <v>3</v>
      </c>
    </row>
    <row r="7" spans="1:16" ht="12.75">
      <c r="A7" s="35">
        <f aca="true" t="shared" si="0" ref="A7:A35">IF(E7=0,0,1)</f>
        <v>1</v>
      </c>
      <c r="B7" s="18">
        <v>57</v>
      </c>
      <c r="C7" s="46" t="s">
        <v>32</v>
      </c>
      <c r="D7" s="2">
        <v>1987</v>
      </c>
      <c r="E7" s="3" t="s">
        <v>36</v>
      </c>
      <c r="F7" s="5">
        <v>50</v>
      </c>
      <c r="G7" s="6">
        <v>53</v>
      </c>
      <c r="H7" s="5">
        <v>55</v>
      </c>
      <c r="I7" s="6">
        <f>IF(MAX(F7:H7)&lt;0,0,MAX(F7:H7))</f>
        <v>55</v>
      </c>
      <c r="J7" s="5">
        <v>60</v>
      </c>
      <c r="K7" s="6">
        <v>63</v>
      </c>
      <c r="L7" s="5">
        <v>65</v>
      </c>
      <c r="M7" s="6">
        <f>IF(MAX(J7:L7)&lt;0,0,MAX(J7:L7))</f>
        <v>65</v>
      </c>
      <c r="N7" s="5">
        <f>SUM(I7,M7)</f>
        <v>120</v>
      </c>
      <c r="O7" s="49">
        <f aca="true" t="shared" si="1" ref="O7:O35">IF(ISNUMBER(B7),(IF(153.655&lt;B7,N7,TRUNC(10^(0.783497476*((LOG((B7/153.655)/LOG(10))*(LOG((B7/153.655)/LOG(10)))))),4)*N7)),0)</f>
        <v>167.688</v>
      </c>
      <c r="P7" s="72">
        <f aca="true" t="shared" si="2" ref="P7:P35">IF(D7&gt;1,RANK(O7,$O$6:$O$35),0)</f>
        <v>2</v>
      </c>
    </row>
    <row r="8" spans="1:16" ht="12.75">
      <c r="A8" s="35">
        <f t="shared" si="0"/>
        <v>1</v>
      </c>
      <c r="B8" s="18">
        <v>90.4</v>
      </c>
      <c r="C8" s="1" t="s">
        <v>33</v>
      </c>
      <c r="D8" s="2">
        <v>2001</v>
      </c>
      <c r="E8" s="3" t="s">
        <v>34</v>
      </c>
      <c r="F8" s="5">
        <v>60</v>
      </c>
      <c r="G8" s="6">
        <v>65</v>
      </c>
      <c r="H8" s="5">
        <v>70</v>
      </c>
      <c r="I8" s="6">
        <f>IF(MAX(F8:H8)&lt;0,0,MAX(F8:H8))</f>
        <v>70</v>
      </c>
      <c r="J8" s="5">
        <v>80</v>
      </c>
      <c r="K8" s="6">
        <v>85</v>
      </c>
      <c r="L8" s="36">
        <v>-90</v>
      </c>
      <c r="M8" s="6">
        <f>IF(MAX(J8:L8)&lt;0,0,MAX(J8:L8))</f>
        <v>85</v>
      </c>
      <c r="N8" s="5">
        <f>SUM(I8,M8)</f>
        <v>155</v>
      </c>
      <c r="O8" s="49">
        <f t="shared" si="1"/>
        <v>170.562</v>
      </c>
      <c r="P8" s="72">
        <f t="shared" si="2"/>
        <v>1</v>
      </c>
    </row>
    <row r="9" spans="1:16" ht="12.75">
      <c r="A9" s="35">
        <f t="shared" si="0"/>
        <v>1</v>
      </c>
      <c r="B9" s="18">
        <v>53.9</v>
      </c>
      <c r="C9" s="1" t="s">
        <v>35</v>
      </c>
      <c r="D9" s="2">
        <v>2006</v>
      </c>
      <c r="E9" s="3" t="s">
        <v>34</v>
      </c>
      <c r="F9" s="5">
        <v>-28</v>
      </c>
      <c r="G9" s="6">
        <v>28</v>
      </c>
      <c r="H9" s="5">
        <v>30</v>
      </c>
      <c r="I9" s="6">
        <f aca="true" t="shared" si="3" ref="I9:I35">IF(MAX(F9:H9)&lt;0,0,MAX(F9:H9))</f>
        <v>30</v>
      </c>
      <c r="J9" s="5">
        <v>27</v>
      </c>
      <c r="K9" s="6">
        <v>-36</v>
      </c>
      <c r="L9" s="36">
        <v>36</v>
      </c>
      <c r="M9" s="6">
        <f aca="true" t="shared" si="4" ref="M9:M35">IF(MAX(J9:L9)&lt;0,0,MAX(J9:L9))</f>
        <v>36</v>
      </c>
      <c r="N9" s="5">
        <f aca="true" t="shared" si="5" ref="N9:N35">SUM(I9,M9)</f>
        <v>66</v>
      </c>
      <c r="O9" s="49">
        <f t="shared" si="1"/>
        <v>95.87159999999999</v>
      </c>
      <c r="P9" s="72">
        <f t="shared" si="2"/>
        <v>4</v>
      </c>
    </row>
    <row r="10" spans="1:16" ht="12.75">
      <c r="A10" s="35">
        <f t="shared" si="0"/>
        <v>0</v>
      </c>
      <c r="B10" s="18"/>
      <c r="C10" s="1"/>
      <c r="D10" s="2"/>
      <c r="E10" s="3"/>
      <c r="F10" s="5"/>
      <c r="G10" s="6"/>
      <c r="H10" s="5"/>
      <c r="I10" s="6">
        <f t="shared" si="3"/>
        <v>0</v>
      </c>
      <c r="J10" s="5"/>
      <c r="K10" s="6"/>
      <c r="L10" s="36"/>
      <c r="M10" s="6">
        <f t="shared" si="4"/>
        <v>0</v>
      </c>
      <c r="N10" s="5">
        <f t="shared" si="5"/>
        <v>0</v>
      </c>
      <c r="O10" s="49">
        <f t="shared" si="1"/>
        <v>0</v>
      </c>
      <c r="P10" s="72">
        <f t="shared" si="2"/>
        <v>0</v>
      </c>
    </row>
    <row r="11" spans="1:16" ht="12.75">
      <c r="A11" s="35">
        <f t="shared" si="0"/>
        <v>0</v>
      </c>
      <c r="B11" s="18"/>
      <c r="C11" s="1"/>
      <c r="D11" s="2"/>
      <c r="E11" s="3"/>
      <c r="F11" s="5"/>
      <c r="G11" s="6"/>
      <c r="H11" s="5"/>
      <c r="I11" s="6">
        <f t="shared" si="3"/>
        <v>0</v>
      </c>
      <c r="J11" s="5"/>
      <c r="K11" s="6"/>
      <c r="L11" s="36"/>
      <c r="M11" s="6">
        <f t="shared" si="4"/>
        <v>0</v>
      </c>
      <c r="N11" s="5">
        <f t="shared" si="5"/>
        <v>0</v>
      </c>
      <c r="O11" s="49">
        <f t="shared" si="1"/>
        <v>0</v>
      </c>
      <c r="P11" s="72">
        <f t="shared" si="2"/>
        <v>0</v>
      </c>
    </row>
    <row r="12" spans="1:16" ht="12.75">
      <c r="A12" s="35">
        <f t="shared" si="0"/>
        <v>0</v>
      </c>
      <c r="B12" s="18"/>
      <c r="C12" s="1"/>
      <c r="D12" s="2"/>
      <c r="E12" s="3"/>
      <c r="F12" s="5"/>
      <c r="G12" s="6"/>
      <c r="H12" s="5"/>
      <c r="I12" s="6">
        <f t="shared" si="3"/>
        <v>0</v>
      </c>
      <c r="J12" s="5"/>
      <c r="K12" s="6"/>
      <c r="L12" s="36"/>
      <c r="M12" s="6">
        <f t="shared" si="4"/>
        <v>0</v>
      </c>
      <c r="N12" s="5">
        <f t="shared" si="5"/>
        <v>0</v>
      </c>
      <c r="O12" s="49">
        <f t="shared" si="1"/>
        <v>0</v>
      </c>
      <c r="P12" s="72">
        <f t="shared" si="2"/>
        <v>0</v>
      </c>
    </row>
    <row r="13" spans="1:16" ht="12.75">
      <c r="A13" s="35">
        <f t="shared" si="0"/>
        <v>0</v>
      </c>
      <c r="B13" s="18"/>
      <c r="C13" s="1"/>
      <c r="D13" s="2"/>
      <c r="E13" s="3"/>
      <c r="F13" s="5"/>
      <c r="G13" s="6"/>
      <c r="H13" s="5"/>
      <c r="I13" s="6">
        <f t="shared" si="3"/>
        <v>0</v>
      </c>
      <c r="J13" s="5"/>
      <c r="K13" s="6"/>
      <c r="L13" s="36"/>
      <c r="M13" s="6">
        <f t="shared" si="4"/>
        <v>0</v>
      </c>
      <c r="N13" s="5">
        <f t="shared" si="5"/>
        <v>0</v>
      </c>
      <c r="O13" s="49">
        <f t="shared" si="1"/>
        <v>0</v>
      </c>
      <c r="P13" s="72">
        <f t="shared" si="2"/>
        <v>0</v>
      </c>
    </row>
    <row r="14" spans="1:16" ht="12.75">
      <c r="A14" s="35">
        <f t="shared" si="0"/>
        <v>0</v>
      </c>
      <c r="B14" s="18"/>
      <c r="C14" s="1"/>
      <c r="D14" s="2"/>
      <c r="E14" s="3"/>
      <c r="F14" s="5"/>
      <c r="G14" s="6"/>
      <c r="H14" s="5"/>
      <c r="I14" s="6">
        <f t="shared" si="3"/>
        <v>0</v>
      </c>
      <c r="J14" s="5"/>
      <c r="K14" s="6"/>
      <c r="L14" s="36"/>
      <c r="M14" s="6">
        <f t="shared" si="4"/>
        <v>0</v>
      </c>
      <c r="N14" s="5">
        <f t="shared" si="5"/>
        <v>0</v>
      </c>
      <c r="O14" s="49">
        <f t="shared" si="1"/>
        <v>0</v>
      </c>
      <c r="P14" s="72">
        <f t="shared" si="2"/>
        <v>0</v>
      </c>
    </row>
    <row r="15" spans="1:16" ht="12.75">
      <c r="A15" s="35">
        <f t="shared" si="0"/>
        <v>0</v>
      </c>
      <c r="B15" s="18"/>
      <c r="C15" s="1"/>
      <c r="D15" s="2"/>
      <c r="E15" s="3"/>
      <c r="F15" s="5"/>
      <c r="G15" s="6"/>
      <c r="H15" s="5"/>
      <c r="I15" s="6">
        <f t="shared" si="3"/>
        <v>0</v>
      </c>
      <c r="J15" s="5"/>
      <c r="K15" s="6"/>
      <c r="L15" s="36"/>
      <c r="M15" s="6">
        <f t="shared" si="4"/>
        <v>0</v>
      </c>
      <c r="N15" s="5">
        <f t="shared" si="5"/>
        <v>0</v>
      </c>
      <c r="O15" s="49">
        <f t="shared" si="1"/>
        <v>0</v>
      </c>
      <c r="P15" s="72">
        <f t="shared" si="2"/>
        <v>0</v>
      </c>
    </row>
    <row r="16" spans="1:16" ht="12.75">
      <c r="A16" s="35">
        <f t="shared" si="0"/>
        <v>0</v>
      </c>
      <c r="B16" s="18"/>
      <c r="C16" s="1"/>
      <c r="D16" s="2"/>
      <c r="E16" s="3"/>
      <c r="F16" s="5"/>
      <c r="G16" s="6"/>
      <c r="H16" s="5"/>
      <c r="I16" s="6">
        <f t="shared" si="3"/>
        <v>0</v>
      </c>
      <c r="J16" s="5"/>
      <c r="K16" s="6"/>
      <c r="L16" s="36"/>
      <c r="M16" s="6">
        <f t="shared" si="4"/>
        <v>0</v>
      </c>
      <c r="N16" s="5">
        <f t="shared" si="5"/>
        <v>0</v>
      </c>
      <c r="O16" s="49">
        <f t="shared" si="1"/>
        <v>0</v>
      </c>
      <c r="P16" s="72">
        <f t="shared" si="2"/>
        <v>0</v>
      </c>
    </row>
    <row r="17" spans="1:16" ht="12.75">
      <c r="A17" s="35">
        <f t="shared" si="0"/>
        <v>0</v>
      </c>
      <c r="B17" s="18"/>
      <c r="C17" s="1"/>
      <c r="D17" s="2"/>
      <c r="E17" s="3"/>
      <c r="F17" s="5"/>
      <c r="G17" s="6"/>
      <c r="H17" s="5"/>
      <c r="I17" s="6">
        <f t="shared" si="3"/>
        <v>0</v>
      </c>
      <c r="J17" s="5"/>
      <c r="K17" s="6"/>
      <c r="L17" s="36"/>
      <c r="M17" s="6">
        <f t="shared" si="4"/>
        <v>0</v>
      </c>
      <c r="N17" s="5">
        <f t="shared" si="5"/>
        <v>0</v>
      </c>
      <c r="O17" s="49">
        <f t="shared" si="1"/>
        <v>0</v>
      </c>
      <c r="P17" s="72">
        <f t="shared" si="2"/>
        <v>0</v>
      </c>
    </row>
    <row r="18" spans="1:16" ht="12.75">
      <c r="A18" s="35">
        <f t="shared" si="0"/>
        <v>0</v>
      </c>
      <c r="B18" s="18"/>
      <c r="C18" s="1"/>
      <c r="D18" s="2"/>
      <c r="E18" s="3"/>
      <c r="F18" s="5"/>
      <c r="G18" s="6"/>
      <c r="H18" s="5"/>
      <c r="I18" s="6">
        <f t="shared" si="3"/>
        <v>0</v>
      </c>
      <c r="J18" s="5"/>
      <c r="K18" s="6"/>
      <c r="L18" s="36"/>
      <c r="M18" s="6">
        <f t="shared" si="4"/>
        <v>0</v>
      </c>
      <c r="N18" s="5">
        <f t="shared" si="5"/>
        <v>0</v>
      </c>
      <c r="O18" s="49">
        <f t="shared" si="1"/>
        <v>0</v>
      </c>
      <c r="P18" s="72">
        <f t="shared" si="2"/>
        <v>0</v>
      </c>
    </row>
    <row r="19" spans="1:16" ht="12.75">
      <c r="A19" s="35">
        <f t="shared" si="0"/>
        <v>0</v>
      </c>
      <c r="B19" s="18"/>
      <c r="C19" s="1"/>
      <c r="D19" s="2"/>
      <c r="E19" s="3"/>
      <c r="F19" s="5"/>
      <c r="G19" s="6"/>
      <c r="H19" s="5"/>
      <c r="I19" s="6">
        <f t="shared" si="3"/>
        <v>0</v>
      </c>
      <c r="J19" s="5"/>
      <c r="K19" s="6"/>
      <c r="L19" s="36"/>
      <c r="M19" s="6">
        <f t="shared" si="4"/>
        <v>0</v>
      </c>
      <c r="N19" s="5">
        <f t="shared" si="5"/>
        <v>0</v>
      </c>
      <c r="O19" s="49">
        <f t="shared" si="1"/>
        <v>0</v>
      </c>
      <c r="P19" s="72">
        <f t="shared" si="2"/>
        <v>0</v>
      </c>
    </row>
    <row r="20" spans="1:16" ht="12.75">
      <c r="A20" s="35">
        <f t="shared" si="0"/>
        <v>0</v>
      </c>
      <c r="B20" s="18"/>
      <c r="C20" s="1"/>
      <c r="D20" s="2"/>
      <c r="E20" s="3"/>
      <c r="F20" s="5"/>
      <c r="G20" s="6"/>
      <c r="H20" s="5"/>
      <c r="I20" s="6">
        <f t="shared" si="3"/>
        <v>0</v>
      </c>
      <c r="J20" s="5"/>
      <c r="K20" s="6"/>
      <c r="L20" s="36"/>
      <c r="M20" s="6">
        <f t="shared" si="4"/>
        <v>0</v>
      </c>
      <c r="N20" s="5">
        <f t="shared" si="5"/>
        <v>0</v>
      </c>
      <c r="O20" s="49">
        <f t="shared" si="1"/>
        <v>0</v>
      </c>
      <c r="P20" s="72">
        <f t="shared" si="2"/>
        <v>0</v>
      </c>
    </row>
    <row r="21" spans="1:16" ht="12.75">
      <c r="A21" s="35">
        <f t="shared" si="0"/>
        <v>0</v>
      </c>
      <c r="B21" s="18"/>
      <c r="C21" s="1"/>
      <c r="D21" s="2"/>
      <c r="E21" s="3"/>
      <c r="F21" s="5"/>
      <c r="G21" s="6"/>
      <c r="H21" s="5"/>
      <c r="I21" s="6">
        <f t="shared" si="3"/>
        <v>0</v>
      </c>
      <c r="J21" s="5"/>
      <c r="K21" s="6"/>
      <c r="L21" s="36"/>
      <c r="M21" s="6">
        <f t="shared" si="4"/>
        <v>0</v>
      </c>
      <c r="N21" s="5">
        <f t="shared" si="5"/>
        <v>0</v>
      </c>
      <c r="O21" s="49">
        <f t="shared" si="1"/>
        <v>0</v>
      </c>
      <c r="P21" s="72"/>
    </row>
    <row r="22" spans="1:16" ht="12.75">
      <c r="A22" s="35">
        <f t="shared" si="0"/>
        <v>0</v>
      </c>
      <c r="B22" s="18"/>
      <c r="C22" s="1"/>
      <c r="D22" s="2"/>
      <c r="E22" s="3"/>
      <c r="F22" s="5"/>
      <c r="G22" s="6"/>
      <c r="H22" s="5"/>
      <c r="I22" s="6">
        <f t="shared" si="3"/>
        <v>0</v>
      </c>
      <c r="J22" s="5"/>
      <c r="K22" s="6"/>
      <c r="L22" s="36"/>
      <c r="M22" s="6">
        <f t="shared" si="4"/>
        <v>0</v>
      </c>
      <c r="N22" s="5">
        <f t="shared" si="5"/>
        <v>0</v>
      </c>
      <c r="O22" s="49">
        <f t="shared" si="1"/>
        <v>0</v>
      </c>
      <c r="P22" s="72">
        <f t="shared" si="2"/>
        <v>0</v>
      </c>
    </row>
    <row r="23" spans="1:16" ht="12.75">
      <c r="A23" s="35">
        <f t="shared" si="0"/>
        <v>0</v>
      </c>
      <c r="B23" s="18"/>
      <c r="C23" s="1"/>
      <c r="D23" s="2"/>
      <c r="E23" s="3"/>
      <c r="F23" s="5"/>
      <c r="G23" s="6"/>
      <c r="H23" s="5"/>
      <c r="I23" s="6">
        <f t="shared" si="3"/>
        <v>0</v>
      </c>
      <c r="J23" s="5"/>
      <c r="K23" s="6"/>
      <c r="L23" s="36"/>
      <c r="M23" s="6">
        <f t="shared" si="4"/>
        <v>0</v>
      </c>
      <c r="N23" s="5">
        <f t="shared" si="5"/>
        <v>0</v>
      </c>
      <c r="O23" s="49">
        <f t="shared" si="1"/>
        <v>0</v>
      </c>
      <c r="P23" s="72">
        <f t="shared" si="2"/>
        <v>0</v>
      </c>
    </row>
    <row r="24" spans="1:16" ht="12.75">
      <c r="A24" s="35">
        <f t="shared" si="0"/>
        <v>0</v>
      </c>
      <c r="B24" s="18"/>
      <c r="C24" s="1"/>
      <c r="D24" s="2"/>
      <c r="E24" s="3"/>
      <c r="F24" s="5"/>
      <c r="G24" s="6"/>
      <c r="H24" s="5"/>
      <c r="I24" s="6">
        <f t="shared" si="3"/>
        <v>0</v>
      </c>
      <c r="J24" s="5"/>
      <c r="K24" s="6"/>
      <c r="L24" s="36"/>
      <c r="M24" s="6">
        <f t="shared" si="4"/>
        <v>0</v>
      </c>
      <c r="N24" s="5">
        <f t="shared" si="5"/>
        <v>0</v>
      </c>
      <c r="O24" s="49">
        <f t="shared" si="1"/>
        <v>0</v>
      </c>
      <c r="P24" s="72">
        <f t="shared" si="2"/>
        <v>0</v>
      </c>
    </row>
    <row r="25" spans="1:16" ht="12.75">
      <c r="A25" s="35">
        <f t="shared" si="0"/>
        <v>0</v>
      </c>
      <c r="B25" s="18"/>
      <c r="C25" s="1"/>
      <c r="D25" s="2"/>
      <c r="E25" s="3"/>
      <c r="F25" s="5"/>
      <c r="G25" s="6"/>
      <c r="H25" s="5"/>
      <c r="I25" s="6">
        <f t="shared" si="3"/>
        <v>0</v>
      </c>
      <c r="J25" s="5"/>
      <c r="K25" s="6"/>
      <c r="L25" s="36"/>
      <c r="M25" s="6">
        <f t="shared" si="4"/>
        <v>0</v>
      </c>
      <c r="N25" s="5">
        <f t="shared" si="5"/>
        <v>0</v>
      </c>
      <c r="O25" s="49">
        <f t="shared" si="1"/>
        <v>0</v>
      </c>
      <c r="P25" s="72">
        <f t="shared" si="2"/>
        <v>0</v>
      </c>
    </row>
    <row r="26" spans="1:16" ht="12.75">
      <c r="A26" s="35">
        <f t="shared" si="0"/>
        <v>0</v>
      </c>
      <c r="B26" s="18"/>
      <c r="C26" s="1"/>
      <c r="D26" s="2"/>
      <c r="E26" s="3"/>
      <c r="F26" s="5"/>
      <c r="G26" s="6"/>
      <c r="H26" s="5"/>
      <c r="I26" s="6">
        <f t="shared" si="3"/>
        <v>0</v>
      </c>
      <c r="J26" s="5"/>
      <c r="K26" s="6"/>
      <c r="L26" s="36"/>
      <c r="M26" s="6">
        <f t="shared" si="4"/>
        <v>0</v>
      </c>
      <c r="N26" s="5">
        <f t="shared" si="5"/>
        <v>0</v>
      </c>
      <c r="O26" s="49">
        <f t="shared" si="1"/>
        <v>0</v>
      </c>
      <c r="P26" s="72">
        <f t="shared" si="2"/>
        <v>0</v>
      </c>
    </row>
    <row r="27" spans="1:16" ht="12.75">
      <c r="A27" s="35">
        <f t="shared" si="0"/>
        <v>0</v>
      </c>
      <c r="B27" s="18"/>
      <c r="C27" s="1"/>
      <c r="D27" s="2"/>
      <c r="E27" s="3"/>
      <c r="F27" s="5"/>
      <c r="G27" s="6"/>
      <c r="H27" s="5"/>
      <c r="I27" s="6">
        <f t="shared" si="3"/>
        <v>0</v>
      </c>
      <c r="J27" s="5"/>
      <c r="K27" s="6"/>
      <c r="L27" s="36"/>
      <c r="M27" s="6">
        <f t="shared" si="4"/>
        <v>0</v>
      </c>
      <c r="N27" s="5">
        <f t="shared" si="5"/>
        <v>0</v>
      </c>
      <c r="O27" s="49">
        <f t="shared" si="1"/>
        <v>0</v>
      </c>
      <c r="P27" s="72">
        <f t="shared" si="2"/>
        <v>0</v>
      </c>
    </row>
    <row r="28" spans="1:16" ht="12.75">
      <c r="A28" s="35">
        <f t="shared" si="0"/>
        <v>0</v>
      </c>
      <c r="B28" s="18"/>
      <c r="C28" s="1"/>
      <c r="D28" s="2"/>
      <c r="E28" s="3"/>
      <c r="F28" s="5"/>
      <c r="G28" s="6"/>
      <c r="H28" s="5"/>
      <c r="I28" s="6">
        <f t="shared" si="3"/>
        <v>0</v>
      </c>
      <c r="J28" s="5"/>
      <c r="K28" s="6"/>
      <c r="L28" s="36"/>
      <c r="M28" s="6">
        <f t="shared" si="4"/>
        <v>0</v>
      </c>
      <c r="N28" s="5">
        <f t="shared" si="5"/>
        <v>0</v>
      </c>
      <c r="O28" s="49">
        <f t="shared" si="1"/>
        <v>0</v>
      </c>
      <c r="P28" s="72">
        <f t="shared" si="2"/>
        <v>0</v>
      </c>
    </row>
    <row r="29" spans="1:16" ht="12.75">
      <c r="A29" s="35">
        <f t="shared" si="0"/>
        <v>0</v>
      </c>
      <c r="B29" s="18"/>
      <c r="C29" s="1"/>
      <c r="D29" s="2"/>
      <c r="E29" s="3"/>
      <c r="F29" s="5"/>
      <c r="G29" s="6"/>
      <c r="H29" s="5"/>
      <c r="I29" s="6">
        <f t="shared" si="3"/>
        <v>0</v>
      </c>
      <c r="J29" s="5"/>
      <c r="K29" s="6"/>
      <c r="L29" s="36"/>
      <c r="M29" s="6">
        <f t="shared" si="4"/>
        <v>0</v>
      </c>
      <c r="N29" s="5">
        <f t="shared" si="5"/>
        <v>0</v>
      </c>
      <c r="O29" s="49">
        <f t="shared" si="1"/>
        <v>0</v>
      </c>
      <c r="P29" s="72">
        <f t="shared" si="2"/>
        <v>0</v>
      </c>
    </row>
    <row r="30" spans="1:16" ht="12.75">
      <c r="A30" s="35">
        <f t="shared" si="0"/>
        <v>0</v>
      </c>
      <c r="B30" s="18"/>
      <c r="C30" s="1"/>
      <c r="D30" s="2"/>
      <c r="E30" s="3"/>
      <c r="F30" s="5"/>
      <c r="G30" s="6"/>
      <c r="H30" s="5"/>
      <c r="I30" s="6">
        <f t="shared" si="3"/>
        <v>0</v>
      </c>
      <c r="J30" s="5"/>
      <c r="K30" s="6"/>
      <c r="L30" s="36"/>
      <c r="M30" s="6">
        <f t="shared" si="4"/>
        <v>0</v>
      </c>
      <c r="N30" s="5">
        <f t="shared" si="5"/>
        <v>0</v>
      </c>
      <c r="O30" s="49">
        <f t="shared" si="1"/>
        <v>0</v>
      </c>
      <c r="P30" s="72">
        <f t="shared" si="2"/>
        <v>0</v>
      </c>
    </row>
    <row r="31" spans="1:16" ht="12.75">
      <c r="A31" s="35">
        <f t="shared" si="0"/>
        <v>0</v>
      </c>
      <c r="B31" s="18"/>
      <c r="C31" s="1"/>
      <c r="D31" s="2"/>
      <c r="E31" s="3"/>
      <c r="F31" s="5"/>
      <c r="G31" s="6"/>
      <c r="H31" s="5"/>
      <c r="I31" s="6">
        <f t="shared" si="3"/>
        <v>0</v>
      </c>
      <c r="J31" s="5"/>
      <c r="K31" s="6"/>
      <c r="L31" s="36"/>
      <c r="M31" s="6">
        <f t="shared" si="4"/>
        <v>0</v>
      </c>
      <c r="N31" s="5">
        <f t="shared" si="5"/>
        <v>0</v>
      </c>
      <c r="O31" s="49">
        <f t="shared" si="1"/>
        <v>0</v>
      </c>
      <c r="P31" s="72">
        <f t="shared" si="2"/>
        <v>0</v>
      </c>
    </row>
    <row r="32" spans="1:16" ht="12.75">
      <c r="A32" s="35">
        <f t="shared" si="0"/>
        <v>0</v>
      </c>
      <c r="B32" s="18"/>
      <c r="C32" s="1"/>
      <c r="D32" s="2"/>
      <c r="E32" s="3"/>
      <c r="F32" s="5"/>
      <c r="G32" s="6"/>
      <c r="H32" s="5"/>
      <c r="I32" s="6">
        <f t="shared" si="3"/>
        <v>0</v>
      </c>
      <c r="J32" s="5"/>
      <c r="K32" s="6"/>
      <c r="L32" s="36"/>
      <c r="M32" s="6">
        <f t="shared" si="4"/>
        <v>0</v>
      </c>
      <c r="N32" s="5">
        <f t="shared" si="5"/>
        <v>0</v>
      </c>
      <c r="O32" s="49">
        <f t="shared" si="1"/>
        <v>0</v>
      </c>
      <c r="P32" s="72">
        <f t="shared" si="2"/>
        <v>0</v>
      </c>
    </row>
    <row r="33" spans="1:16" ht="12.75">
      <c r="A33" s="35">
        <f t="shared" si="0"/>
        <v>0</v>
      </c>
      <c r="B33" s="18"/>
      <c r="C33" s="1"/>
      <c r="D33" s="2"/>
      <c r="E33" s="3"/>
      <c r="F33" s="5"/>
      <c r="G33" s="6"/>
      <c r="H33" s="5"/>
      <c r="I33" s="6">
        <f t="shared" si="3"/>
        <v>0</v>
      </c>
      <c r="J33" s="5"/>
      <c r="K33" s="6"/>
      <c r="L33" s="36"/>
      <c r="M33" s="6">
        <f t="shared" si="4"/>
        <v>0</v>
      </c>
      <c r="N33" s="5">
        <f t="shared" si="5"/>
        <v>0</v>
      </c>
      <c r="O33" s="49">
        <f t="shared" si="1"/>
        <v>0</v>
      </c>
      <c r="P33" s="72">
        <f t="shared" si="2"/>
        <v>0</v>
      </c>
    </row>
    <row r="34" spans="1:16" ht="12.75">
      <c r="A34" s="35">
        <f t="shared" si="0"/>
        <v>0</v>
      </c>
      <c r="B34" s="18"/>
      <c r="C34" s="1"/>
      <c r="D34" s="2"/>
      <c r="E34" s="3"/>
      <c r="F34" s="5"/>
      <c r="G34" s="6"/>
      <c r="H34" s="5"/>
      <c r="I34" s="6">
        <f t="shared" si="3"/>
        <v>0</v>
      </c>
      <c r="J34" s="5"/>
      <c r="K34" s="6"/>
      <c r="L34" s="36"/>
      <c r="M34" s="6">
        <f t="shared" si="4"/>
        <v>0</v>
      </c>
      <c r="N34" s="5">
        <f t="shared" si="5"/>
        <v>0</v>
      </c>
      <c r="O34" s="49">
        <f t="shared" si="1"/>
        <v>0</v>
      </c>
      <c r="P34" s="72">
        <f t="shared" si="2"/>
        <v>0</v>
      </c>
    </row>
    <row r="35" spans="1:16" ht="13.5" thickBot="1">
      <c r="A35" s="35">
        <f t="shared" si="0"/>
        <v>0</v>
      </c>
      <c r="B35" s="19"/>
      <c r="C35" s="20"/>
      <c r="D35" s="21"/>
      <c r="E35" s="22"/>
      <c r="F35" s="23"/>
      <c r="G35" s="24"/>
      <c r="H35" s="23"/>
      <c r="I35" s="24">
        <f t="shared" si="3"/>
        <v>0</v>
      </c>
      <c r="J35" s="23"/>
      <c r="K35" s="24"/>
      <c r="L35" s="37"/>
      <c r="M35" s="24">
        <f t="shared" si="4"/>
        <v>0</v>
      </c>
      <c r="N35" s="23">
        <f t="shared" si="5"/>
        <v>0</v>
      </c>
      <c r="O35" s="50">
        <f t="shared" si="1"/>
        <v>0</v>
      </c>
      <c r="P35" s="73">
        <f t="shared" si="2"/>
        <v>0</v>
      </c>
    </row>
    <row r="36" spans="2:16" ht="13.5" thickBo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54"/>
    </row>
    <row r="37" spans="2:16" ht="12.75">
      <c r="B37" s="120" t="s">
        <v>22</v>
      </c>
      <c r="C37" s="106"/>
      <c r="D37" s="106" t="s">
        <v>69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8"/>
    </row>
    <row r="38" spans="2:16" ht="12.75">
      <c r="B38" s="102" t="s">
        <v>23</v>
      </c>
      <c r="C38" s="103"/>
      <c r="D38" s="103" t="s">
        <v>67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</row>
    <row r="39" spans="2:16" ht="13.5" thickBot="1">
      <c r="B39" s="104" t="s">
        <v>24</v>
      </c>
      <c r="C39" s="105"/>
      <c r="D39" s="105" t="s">
        <v>68</v>
      </c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2"/>
    </row>
    <row r="40" spans="2:16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54"/>
    </row>
    <row r="41" spans="1:16" ht="12.75">
      <c r="A41" s="5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5"/>
    </row>
  </sheetData>
  <sheetProtection/>
  <mergeCells count="9">
    <mergeCell ref="B38:C38"/>
    <mergeCell ref="D38:P38"/>
    <mergeCell ref="B39:C39"/>
    <mergeCell ref="D39:P39"/>
    <mergeCell ref="B1:P1"/>
    <mergeCell ref="D2:L2"/>
    <mergeCell ref="O2:P2"/>
    <mergeCell ref="B37:C37"/>
    <mergeCell ref="D37:P37"/>
  </mergeCells>
  <conditionalFormatting sqref="F6:I36 F40:I47">
    <cfRule type="cellIs" priority="3" dxfId="3" operator="lessThan" stopIfTrue="1">
      <formula>0</formula>
    </cfRule>
    <cfRule type="cellIs" priority="4" dxfId="2" operator="lessThan" stopIfTrue="1">
      <formula>0</formula>
    </cfRule>
  </conditionalFormatting>
  <conditionalFormatting sqref="J6:L35 F6:H35">
    <cfRule type="cellIs" priority="2" dxfId="1" operator="lessThan" stopIfTrue="1">
      <formula>0</formula>
    </cfRule>
  </conditionalFormatting>
  <conditionalFormatting sqref="P6:P35">
    <cfRule type="cellIs" priority="1" dxfId="0" operator="equal" stopIfTrue="1">
      <formula>0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421875" style="0" bestFit="1" customWidth="1"/>
    <col min="2" max="2" width="24.140625" style="0" bestFit="1" customWidth="1"/>
  </cols>
  <sheetData>
    <row r="1" spans="1:5" ht="12.75">
      <c r="A1" t="s">
        <v>16</v>
      </c>
      <c r="B1" t="s">
        <v>17</v>
      </c>
      <c r="C1" s="26"/>
      <c r="E1" s="26"/>
    </row>
    <row r="2" spans="1:2" ht="12.75">
      <c r="A2">
        <v>30</v>
      </c>
      <c r="B2" s="27">
        <v>1</v>
      </c>
    </row>
    <row r="3" spans="1:2" ht="12.75">
      <c r="A3">
        <v>31</v>
      </c>
      <c r="B3" s="27">
        <v>1.016</v>
      </c>
    </row>
    <row r="4" spans="1:2" ht="12.75">
      <c r="A4">
        <v>32</v>
      </c>
      <c r="B4" s="27">
        <v>1.031</v>
      </c>
    </row>
    <row r="5" spans="1:2" ht="12.75">
      <c r="A5">
        <v>33</v>
      </c>
      <c r="B5" s="27">
        <v>1.046</v>
      </c>
    </row>
    <row r="6" spans="1:2" ht="12.75">
      <c r="A6">
        <v>34</v>
      </c>
      <c r="B6" s="27">
        <v>1.059</v>
      </c>
    </row>
    <row r="7" spans="1:2" ht="12.75">
      <c r="A7">
        <v>35</v>
      </c>
      <c r="B7" s="27">
        <v>1.072</v>
      </c>
    </row>
    <row r="8" spans="1:2" ht="12.75">
      <c r="A8">
        <v>36</v>
      </c>
      <c r="B8" s="27">
        <v>1.083</v>
      </c>
    </row>
    <row r="9" spans="1:2" ht="12.75">
      <c r="A9">
        <v>37</v>
      </c>
      <c r="B9" s="27">
        <v>1.096</v>
      </c>
    </row>
    <row r="10" spans="1:2" ht="12.75">
      <c r="A10">
        <v>38</v>
      </c>
      <c r="B10" s="27">
        <v>1.109</v>
      </c>
    </row>
    <row r="11" spans="1:2" ht="12.75">
      <c r="A11">
        <v>39</v>
      </c>
      <c r="B11" s="27">
        <v>1.122</v>
      </c>
    </row>
    <row r="12" spans="1:2" ht="12.75">
      <c r="A12">
        <v>40</v>
      </c>
      <c r="B12" s="27">
        <v>1.135</v>
      </c>
    </row>
    <row r="13" spans="1:2" ht="12.75">
      <c r="A13">
        <v>41</v>
      </c>
      <c r="B13" s="27">
        <v>1.149</v>
      </c>
    </row>
    <row r="14" spans="1:2" ht="12.75">
      <c r="A14">
        <v>42</v>
      </c>
      <c r="B14" s="27">
        <v>1.162</v>
      </c>
    </row>
    <row r="15" spans="1:2" ht="12.75">
      <c r="A15">
        <v>43</v>
      </c>
      <c r="B15" s="27">
        <v>1.176</v>
      </c>
    </row>
    <row r="16" spans="1:2" ht="12.75">
      <c r="A16">
        <v>44</v>
      </c>
      <c r="B16" s="27">
        <v>1.189</v>
      </c>
    </row>
    <row r="17" spans="1:2" ht="12.75">
      <c r="A17">
        <v>45</v>
      </c>
      <c r="B17" s="27">
        <v>1.203</v>
      </c>
    </row>
    <row r="18" spans="1:2" ht="12.75">
      <c r="A18">
        <v>46</v>
      </c>
      <c r="B18" s="27">
        <v>1.218</v>
      </c>
    </row>
    <row r="19" spans="1:2" ht="12.75">
      <c r="A19">
        <v>47</v>
      </c>
      <c r="B19" s="27">
        <v>1.233</v>
      </c>
    </row>
    <row r="20" spans="1:2" ht="12.75">
      <c r="A20">
        <v>48</v>
      </c>
      <c r="B20" s="27">
        <v>1.248</v>
      </c>
    </row>
    <row r="21" spans="1:2" ht="12.75">
      <c r="A21">
        <v>49</v>
      </c>
      <c r="B21" s="27">
        <v>1.263</v>
      </c>
    </row>
    <row r="22" spans="1:2" ht="12.75">
      <c r="A22">
        <v>50</v>
      </c>
      <c r="B22" s="27">
        <v>1.279</v>
      </c>
    </row>
    <row r="23" spans="1:2" ht="12.75">
      <c r="A23">
        <v>51</v>
      </c>
      <c r="B23" s="27">
        <v>1.297</v>
      </c>
    </row>
    <row r="24" spans="1:2" ht="12.75">
      <c r="A24">
        <v>52</v>
      </c>
      <c r="B24" s="27">
        <v>1.316</v>
      </c>
    </row>
    <row r="25" spans="1:2" ht="12.75">
      <c r="A25">
        <v>53</v>
      </c>
      <c r="B25" s="27">
        <v>1.338</v>
      </c>
    </row>
    <row r="26" spans="1:2" ht="12.75">
      <c r="A26">
        <v>54</v>
      </c>
      <c r="B26" s="27">
        <v>1.361</v>
      </c>
    </row>
    <row r="27" spans="1:2" ht="12.75">
      <c r="A27">
        <v>55</v>
      </c>
      <c r="B27" s="27">
        <v>1.385</v>
      </c>
    </row>
    <row r="28" spans="1:2" ht="12.75">
      <c r="A28">
        <v>56</v>
      </c>
      <c r="B28" s="27">
        <v>1.411</v>
      </c>
    </row>
    <row r="29" spans="1:2" ht="12.75">
      <c r="A29">
        <v>57</v>
      </c>
      <c r="B29" s="27">
        <v>1.437</v>
      </c>
    </row>
    <row r="30" spans="1:2" ht="12.75">
      <c r="A30">
        <v>58</v>
      </c>
      <c r="B30" s="27">
        <v>1.462</v>
      </c>
    </row>
    <row r="31" spans="1:2" ht="12.75">
      <c r="A31">
        <v>59</v>
      </c>
      <c r="B31" s="27">
        <v>1.488</v>
      </c>
    </row>
    <row r="32" spans="1:2" ht="12.75">
      <c r="A32">
        <v>60</v>
      </c>
      <c r="B32" s="27">
        <v>1.514</v>
      </c>
    </row>
    <row r="33" spans="1:2" ht="12.75">
      <c r="A33">
        <v>61</v>
      </c>
      <c r="B33" s="27">
        <v>1.541</v>
      </c>
    </row>
    <row r="34" spans="1:2" ht="12.75">
      <c r="A34">
        <v>62</v>
      </c>
      <c r="B34" s="27">
        <v>1.568</v>
      </c>
    </row>
    <row r="35" spans="1:2" ht="12.75">
      <c r="A35">
        <v>63</v>
      </c>
      <c r="B35" s="27">
        <v>1.598</v>
      </c>
    </row>
    <row r="36" spans="1:2" ht="12.75">
      <c r="A36">
        <v>64</v>
      </c>
      <c r="B36" s="27">
        <v>1.629</v>
      </c>
    </row>
    <row r="37" spans="1:2" ht="12.75">
      <c r="A37">
        <v>65</v>
      </c>
      <c r="B37" s="27">
        <v>1.663</v>
      </c>
    </row>
    <row r="38" spans="1:2" ht="12.75">
      <c r="A38">
        <v>66</v>
      </c>
      <c r="B38" s="27">
        <v>1.699</v>
      </c>
    </row>
    <row r="39" spans="1:2" ht="12.75">
      <c r="A39">
        <v>67</v>
      </c>
      <c r="B39" s="27">
        <v>1.738</v>
      </c>
    </row>
    <row r="40" spans="1:2" ht="12.75">
      <c r="A40">
        <v>68</v>
      </c>
      <c r="B40" s="27">
        <v>1.779</v>
      </c>
    </row>
    <row r="41" spans="1:2" ht="12.75">
      <c r="A41">
        <v>69</v>
      </c>
      <c r="B41" s="27">
        <v>1.823</v>
      </c>
    </row>
    <row r="42" spans="1:2" ht="12.75">
      <c r="A42">
        <v>70</v>
      </c>
      <c r="B42" s="27">
        <v>1.867</v>
      </c>
    </row>
    <row r="43" spans="1:2" ht="12.75">
      <c r="A43">
        <v>71</v>
      </c>
      <c r="B43" s="27">
        <v>1.91</v>
      </c>
    </row>
    <row r="44" spans="1:2" ht="12.75">
      <c r="A44">
        <v>72</v>
      </c>
      <c r="B44" s="27">
        <v>1.953</v>
      </c>
    </row>
    <row r="45" spans="1:2" ht="12.75">
      <c r="A45">
        <v>73</v>
      </c>
      <c r="B45" s="27">
        <v>2.004</v>
      </c>
    </row>
    <row r="46" spans="1:2" ht="12.75">
      <c r="A46">
        <v>74</v>
      </c>
      <c r="B46" s="27">
        <v>2.06</v>
      </c>
    </row>
    <row r="47" spans="1:2" ht="12.75">
      <c r="A47">
        <v>75</v>
      </c>
      <c r="B47" s="27">
        <v>2.117</v>
      </c>
    </row>
    <row r="48" spans="1:2" ht="12.75">
      <c r="A48">
        <v>76</v>
      </c>
      <c r="B48" s="27">
        <v>2.181</v>
      </c>
    </row>
    <row r="49" spans="1:2" ht="12.75">
      <c r="A49">
        <v>77</v>
      </c>
      <c r="B49" s="27">
        <v>2.255</v>
      </c>
    </row>
    <row r="50" spans="1:2" ht="12.75">
      <c r="A50">
        <v>78</v>
      </c>
      <c r="B50" s="27">
        <v>2.336</v>
      </c>
    </row>
    <row r="51" spans="1:2" ht="12.75">
      <c r="A51">
        <v>79</v>
      </c>
      <c r="B51" s="27">
        <v>2.419</v>
      </c>
    </row>
    <row r="52" spans="1:2" ht="12.75">
      <c r="A52">
        <v>80</v>
      </c>
      <c r="B52" s="27">
        <v>2.504</v>
      </c>
    </row>
    <row r="53" spans="1:2" ht="12.75">
      <c r="A53">
        <v>81</v>
      </c>
      <c r="B53" s="27">
        <v>2.597</v>
      </c>
    </row>
    <row r="54" spans="1:2" ht="12.75">
      <c r="A54">
        <v>82</v>
      </c>
      <c r="B54" s="27">
        <v>2.702</v>
      </c>
    </row>
    <row r="55" spans="1:2" ht="12.75">
      <c r="A55">
        <v>83</v>
      </c>
      <c r="B55" s="27">
        <v>2.831</v>
      </c>
    </row>
    <row r="56" spans="1:2" ht="12.75">
      <c r="A56">
        <v>84</v>
      </c>
      <c r="B56" s="27">
        <v>2.981</v>
      </c>
    </row>
    <row r="57" spans="1:2" ht="12.75">
      <c r="A57">
        <v>85</v>
      </c>
      <c r="B57" s="27">
        <v>3.153</v>
      </c>
    </row>
    <row r="58" spans="1:2" ht="12.75">
      <c r="A58">
        <v>86</v>
      </c>
      <c r="B58" s="27">
        <v>3.352</v>
      </c>
    </row>
    <row r="59" spans="1:2" ht="12.75">
      <c r="A59">
        <v>87</v>
      </c>
      <c r="B59" s="27">
        <v>3.58</v>
      </c>
    </row>
    <row r="60" spans="1:2" ht="12.75">
      <c r="A60">
        <v>88</v>
      </c>
      <c r="B60" s="27">
        <v>3.843</v>
      </c>
    </row>
    <row r="61" spans="1:2" ht="12.75">
      <c r="A61">
        <v>89</v>
      </c>
      <c r="B61" s="27">
        <v>4.145</v>
      </c>
    </row>
    <row r="62" spans="1:2" ht="12.75">
      <c r="A62">
        <v>90</v>
      </c>
      <c r="B62" s="27">
        <v>4.493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Gusta</cp:lastModifiedBy>
  <cp:lastPrinted>2017-11-28T12:30:48Z</cp:lastPrinted>
  <dcterms:modified xsi:type="dcterms:W3CDTF">2021-10-12T14:45:53Z</dcterms:modified>
  <cp:category/>
  <cp:version/>
  <cp:contentType/>
  <cp:contentStatus/>
</cp:coreProperties>
</file>