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.DESKTOP-EBSAKV1\Desktop\"/>
    </mc:Choice>
  </mc:AlternateContent>
  <bookViews>
    <workbookView xWindow="0" yWindow="0" windowWidth="23040" windowHeight="9264"/>
  </bookViews>
  <sheets>
    <sheet name="Muži" sheetId="1" r:id="rId1"/>
  </sheets>
  <calcPr calcId="152511"/>
</workbook>
</file>

<file path=xl/calcChain.xml><?xml version="1.0" encoding="utf-8"?>
<calcChain xmlns="http://schemas.openxmlformats.org/spreadsheetml/2006/main">
  <c r="L63" i="1" l="1"/>
  <c r="H63" i="1"/>
  <c r="L60" i="1"/>
  <c r="H60" i="1"/>
  <c r="L59" i="1"/>
  <c r="H59" i="1"/>
  <c r="L58" i="1"/>
  <c r="H58" i="1"/>
  <c r="L57" i="1"/>
  <c r="H57" i="1"/>
  <c r="L56" i="1"/>
  <c r="H56" i="1"/>
  <c r="L55" i="1"/>
  <c r="H55" i="1"/>
  <c r="N53" i="1"/>
  <c r="L53" i="1"/>
  <c r="H53" i="1"/>
  <c r="L52" i="1"/>
  <c r="H52" i="1"/>
  <c r="L51" i="1"/>
  <c r="H51" i="1"/>
  <c r="L50" i="1"/>
  <c r="H50" i="1"/>
  <c r="L49" i="1"/>
  <c r="H49" i="1"/>
  <c r="L48" i="1"/>
  <c r="H48" i="1"/>
  <c r="M63" i="1" l="1"/>
  <c r="N63" i="1" s="1"/>
  <c r="M52" i="1"/>
  <c r="N52" i="1" s="1"/>
  <c r="M51" i="1"/>
  <c r="N51" i="1" s="1"/>
  <c r="M48" i="1"/>
  <c r="N48" i="1" s="1"/>
  <c r="M53" i="1"/>
  <c r="M50" i="1"/>
  <c r="N50" i="1" s="1"/>
  <c r="M49" i="1"/>
  <c r="N49" i="1" s="1"/>
  <c r="M58" i="1"/>
  <c r="N58" i="1" s="1"/>
  <c r="M55" i="1"/>
  <c r="N55" i="1" s="1"/>
  <c r="M57" i="1"/>
  <c r="N57" i="1" s="1"/>
  <c r="M56" i="1"/>
  <c r="N56" i="1" s="1"/>
  <c r="M60" i="1"/>
  <c r="N60" i="1" s="1"/>
  <c r="M59" i="1"/>
  <c r="N59" i="1" s="1"/>
  <c r="N61" i="1" l="1"/>
  <c r="N54" i="1"/>
  <c r="L46" i="1" l="1"/>
  <c r="H46" i="1"/>
  <c r="L45" i="1"/>
  <c r="H45" i="1"/>
  <c r="N44" i="1"/>
  <c r="L44" i="1"/>
  <c r="H44" i="1"/>
  <c r="L43" i="1"/>
  <c r="H43" i="1"/>
  <c r="L42" i="1"/>
  <c r="H42" i="1"/>
  <c r="L41" i="1"/>
  <c r="H41" i="1"/>
  <c r="L39" i="1"/>
  <c r="H39" i="1"/>
  <c r="L38" i="1"/>
  <c r="H38" i="1"/>
  <c r="L37" i="1"/>
  <c r="H37" i="1"/>
  <c r="L36" i="1"/>
  <c r="H36" i="1"/>
  <c r="L35" i="1"/>
  <c r="H35" i="1"/>
  <c r="L34" i="1"/>
  <c r="H34" i="1"/>
  <c r="L32" i="1"/>
  <c r="H32" i="1"/>
  <c r="L31" i="1"/>
  <c r="H31" i="1"/>
  <c r="L30" i="1"/>
  <c r="H30" i="1"/>
  <c r="L29" i="1"/>
  <c r="H29" i="1"/>
  <c r="L28" i="1"/>
  <c r="H28" i="1"/>
  <c r="L27" i="1"/>
  <c r="H27" i="1"/>
  <c r="N25" i="1"/>
  <c r="L25" i="1"/>
  <c r="H25" i="1"/>
  <c r="L24" i="1"/>
  <c r="H24" i="1"/>
  <c r="L23" i="1"/>
  <c r="H23" i="1"/>
  <c r="L22" i="1"/>
  <c r="H22" i="1"/>
  <c r="L21" i="1"/>
  <c r="H21" i="1"/>
  <c r="L20" i="1"/>
  <c r="H20" i="1"/>
  <c r="L18" i="1"/>
  <c r="H18" i="1"/>
  <c r="L17" i="1"/>
  <c r="H17" i="1"/>
  <c r="L16" i="1"/>
  <c r="H16" i="1"/>
  <c r="L15" i="1"/>
  <c r="H15" i="1"/>
  <c r="L14" i="1"/>
  <c r="H14" i="1"/>
  <c r="L13" i="1"/>
  <c r="H13" i="1"/>
  <c r="H10" i="1"/>
  <c r="L10" i="1"/>
  <c r="H9" i="1"/>
  <c r="L9" i="1"/>
  <c r="H11" i="1"/>
  <c r="L11" i="1"/>
  <c r="L8" i="1"/>
  <c r="H8" i="1"/>
  <c r="H6" i="1"/>
  <c r="L6" i="1"/>
  <c r="H7" i="1"/>
  <c r="L7" i="1"/>
  <c r="M38" i="1" l="1"/>
  <c r="N38" i="1" s="1"/>
  <c r="M45" i="1"/>
  <c r="N45" i="1" s="1"/>
  <c r="M43" i="1"/>
  <c r="N43" i="1" s="1"/>
  <c r="M34" i="1"/>
  <c r="N34" i="1" s="1"/>
  <c r="M24" i="1"/>
  <c r="N24" i="1" s="1"/>
  <c r="M14" i="1"/>
  <c r="N14" i="1" s="1"/>
  <c r="M18" i="1"/>
  <c r="N18" i="1" s="1"/>
  <c r="M23" i="1"/>
  <c r="N23" i="1" s="1"/>
  <c r="M28" i="1"/>
  <c r="N28" i="1" s="1"/>
  <c r="M32" i="1"/>
  <c r="N32" i="1" s="1"/>
  <c r="M37" i="1"/>
  <c r="N37" i="1" s="1"/>
  <c r="M46" i="1"/>
  <c r="N46" i="1" s="1"/>
  <c r="M8" i="1"/>
  <c r="N8" i="1" s="1"/>
  <c r="M21" i="1"/>
  <c r="N21" i="1" s="1"/>
  <c r="M35" i="1"/>
  <c r="N35" i="1" s="1"/>
  <c r="M39" i="1"/>
  <c r="N39" i="1" s="1"/>
  <c r="M41" i="1"/>
  <c r="N41" i="1" s="1"/>
  <c r="M44" i="1"/>
  <c r="M30" i="1"/>
  <c r="N30" i="1" s="1"/>
  <c r="M11" i="1"/>
  <c r="N11" i="1" s="1"/>
  <c r="M13" i="1"/>
  <c r="N13" i="1" s="1"/>
  <c r="M17" i="1"/>
  <c r="N17" i="1" s="1"/>
  <c r="M22" i="1"/>
  <c r="N22" i="1" s="1"/>
  <c r="M27" i="1"/>
  <c r="N27" i="1" s="1"/>
  <c r="M36" i="1"/>
  <c r="N36" i="1" s="1"/>
  <c r="M42" i="1"/>
  <c r="N42" i="1" s="1"/>
  <c r="M29" i="1"/>
  <c r="N29" i="1" s="1"/>
  <c r="M20" i="1"/>
  <c r="N20" i="1" s="1"/>
  <c r="M25" i="1"/>
  <c r="M31" i="1"/>
  <c r="N31" i="1" s="1"/>
  <c r="M15" i="1"/>
  <c r="N15" i="1" s="1"/>
  <c r="M16" i="1"/>
  <c r="N16" i="1" s="1"/>
  <c r="M7" i="1"/>
  <c r="N7" i="1" s="1"/>
  <c r="M6" i="1"/>
  <c r="N6" i="1" s="1"/>
  <c r="M9" i="1"/>
  <c r="N9" i="1" s="1"/>
  <c r="M10" i="1"/>
  <c r="N10" i="1" s="1"/>
  <c r="N47" i="1" l="1"/>
  <c r="N40" i="1"/>
  <c r="N33" i="1"/>
  <c r="N26" i="1"/>
  <c r="N19" i="1"/>
  <c r="N12" i="1"/>
  <c r="O27" i="1" l="1"/>
  <c r="O55" i="1"/>
  <c r="O6" i="1"/>
  <c r="O34" i="1"/>
  <c r="O41" i="1"/>
  <c r="O20" i="1"/>
  <c r="O13" i="1"/>
  <c r="O48" i="1"/>
</calcChain>
</file>

<file path=xl/sharedStrings.xml><?xml version="1.0" encoding="utf-8"?>
<sst xmlns="http://schemas.openxmlformats.org/spreadsheetml/2006/main" count="126" uniqueCount="76">
  <si>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</si>
  <si>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</si>
  <si>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</si>
  <si>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</si>
  <si>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</si>
  <si>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</si>
  <si>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</si>
  <si>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</si>
  <si>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</si>
  <si>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</si>
  <si>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</si>
  <si>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</si>
  <si>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</si>
  <si>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</si>
  <si>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Termín: 20.5.2023</t>
  </si>
  <si>
    <t>2. Kolo II. ligy mužů skupina A</t>
  </si>
  <si>
    <t>Balogh Emil</t>
  </si>
  <si>
    <t>Krejčík Vojtěch</t>
  </si>
  <si>
    <t>Matějka Jan</t>
  </si>
  <si>
    <t>Sivák Michal</t>
  </si>
  <si>
    <t>Adámek Tomáš</t>
  </si>
  <si>
    <t>Hulevskii Anrej</t>
  </si>
  <si>
    <t>Šváb Michal</t>
  </si>
  <si>
    <t>Balogh Josef</t>
  </si>
  <si>
    <t>Kuděj Pavel</t>
  </si>
  <si>
    <t>Běl Jiří</t>
  </si>
  <si>
    <t>Šír David</t>
  </si>
  <si>
    <t>Hamaj Josef</t>
  </si>
  <si>
    <t>Pecka Adam</t>
  </si>
  <si>
    <t>Pecka Tomáš</t>
  </si>
  <si>
    <t>Zajan Jan</t>
  </si>
  <si>
    <t>Rotas Rotava</t>
  </si>
  <si>
    <t>Široký Ondřej</t>
  </si>
  <si>
    <t>Šperňák Antonín</t>
  </si>
  <si>
    <t>Šedlbauer Jan</t>
  </si>
  <si>
    <t>Ševčík Svatobor</t>
  </si>
  <si>
    <t>Zronková Daniela</t>
  </si>
  <si>
    <t>BC Praha</t>
  </si>
  <si>
    <t>Semík Ondřej</t>
  </si>
  <si>
    <t>Hrabačka Ondřej</t>
  </si>
  <si>
    <t>Palička Aleš</t>
  </si>
  <si>
    <t>Beran Andrej</t>
  </si>
  <si>
    <t>Gurung Ksihtz</t>
  </si>
  <si>
    <t>Šula Martin</t>
  </si>
  <si>
    <t>Start Plzeň</t>
  </si>
  <si>
    <t>Konig Tomáš</t>
  </si>
  <si>
    <t>Ott Tomáš</t>
  </si>
  <si>
    <t>Matoušek Martin</t>
  </si>
  <si>
    <t>Novotný Vojtěch</t>
  </si>
  <si>
    <t>Friedrich Adam</t>
  </si>
  <si>
    <t>Brandýs n. Labem</t>
  </si>
  <si>
    <t>Šulc Petr</t>
  </si>
  <si>
    <t>Borovička Tomáš</t>
  </si>
  <si>
    <t>Šimonek Jakub</t>
  </si>
  <si>
    <t>Valouch Filip</t>
  </si>
  <si>
    <t>Markalous Lukáš</t>
  </si>
  <si>
    <t>Bohemians Praha</t>
  </si>
  <si>
    <t>Kubiš Matěj</t>
  </si>
  <si>
    <t>Bečvář Kamil</t>
  </si>
  <si>
    <t>Mahovský David</t>
  </si>
  <si>
    <t>Štěpán Tadeáš</t>
  </si>
  <si>
    <t>Sebera Michal</t>
  </si>
  <si>
    <t>Vajgl Pranah</t>
  </si>
  <si>
    <t>MS</t>
  </si>
  <si>
    <t>SKV Teplice</t>
  </si>
  <si>
    <t>Slavoj Plzeň 1899</t>
  </si>
  <si>
    <t>SKV Sokolov</t>
  </si>
  <si>
    <t>Klímek Vlastimír</t>
  </si>
  <si>
    <t>-</t>
  </si>
  <si>
    <t>Palúch Martin</t>
  </si>
  <si>
    <t>Krejčík Jindřich</t>
  </si>
  <si>
    <t>Rozhodčí: Kocur. Kocurová, Vodička, Starcková</t>
  </si>
  <si>
    <t>Technický rozhodčí: Jílek Jaromír, Radim Háva</t>
  </si>
  <si>
    <t>Zapisovatel:Červený, Kuděj</t>
  </si>
  <si>
    <t>Místo konání: TJ Slavoj Plzeň</t>
  </si>
  <si>
    <t>Závodníci Bohemians Praha Mahovský, Vajgl, Sebera nepředložili legitimaci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</si>
</sst>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2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2" fillId="0" borderId="5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8" xfId="0" quotePrefix="1" applyNumberFormat="1" applyFont="1" applyFill="1" applyBorder="1" applyAlignment="1">
      <alignment horizontal="center"/>
    </xf>
    <xf numFmtId="2" fontId="2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quotePrefix="1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11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1">
    <cellStyle name="Normální" xfId="0" builtinId="0"/>
  </cellStyles>
  <dxfs count="6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70"/>
  <sheetViews>
    <sheetView tabSelected="1" topLeftCell="A39" workbookViewId="0">
      <selection activeCell="B70" sqref="B70"/>
    </sheetView>
  </sheetViews>
  <sheetFormatPr defaultRowHeight="13.2" x14ac:dyDescent="0.25"/>
  <cols>
    <col min="1" max="1" width="7.33203125" customWidth="1"/>
    <col min="2" max="2" width="19.109375" customWidth="1"/>
    <col min="4" max="4" width="15.88671875" customWidth="1"/>
    <col min="5" max="7" width="7" customWidth="1"/>
    <col min="8" max="8" width="6.44140625" customWidth="1"/>
    <col min="9" max="11" width="7" customWidth="1"/>
    <col min="12" max="12" width="6.44140625" customWidth="1"/>
    <col min="13" max="13" width="8" customWidth="1"/>
    <col min="14" max="14" width="11.6640625" customWidth="1"/>
    <col min="15" max="15" width="10.6640625" style="1" customWidth="1"/>
  </cols>
  <sheetData>
    <row r="1" spans="1:15" ht="28.2" x14ac:dyDescent="0.2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15.75" customHeight="1" x14ac:dyDescent="0.25">
      <c r="A2" s="69" t="s">
        <v>14</v>
      </c>
      <c r="B2" s="69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0" t="s">
        <v>74</v>
      </c>
      <c r="M2" s="70"/>
      <c r="N2" s="70"/>
    </row>
    <row r="3" spans="1:15" ht="9.75" customHeight="1" thickBot="1" x14ac:dyDescent="0.3"/>
    <row r="4" spans="1:15" ht="13.8" thickBot="1" x14ac:dyDescent="0.3">
      <c r="A4" s="8" t="s">
        <v>1</v>
      </c>
      <c r="B4" s="9" t="s">
        <v>2</v>
      </c>
      <c r="C4" s="41" t="s">
        <v>13</v>
      </c>
      <c r="D4" s="21" t="s">
        <v>3</v>
      </c>
      <c r="E4" s="10" t="s">
        <v>4</v>
      </c>
      <c r="F4" s="11"/>
      <c r="G4" s="11"/>
      <c r="H4" s="12"/>
      <c r="I4" s="10" t="s">
        <v>5</v>
      </c>
      <c r="J4" s="11"/>
      <c r="K4" s="11"/>
      <c r="L4" s="12"/>
      <c r="M4" s="22" t="s">
        <v>6</v>
      </c>
      <c r="N4" s="13" t="s">
        <v>7</v>
      </c>
    </row>
    <row r="5" spans="1:15" ht="13.8" thickBot="1" x14ac:dyDescent="0.3">
      <c r="A5" s="14"/>
      <c r="B5" s="15"/>
      <c r="C5" s="16" t="s">
        <v>8</v>
      </c>
      <c r="D5" s="15"/>
      <c r="E5" s="17" t="s">
        <v>9</v>
      </c>
      <c r="F5" s="18" t="s">
        <v>10</v>
      </c>
      <c r="G5" s="19" t="s">
        <v>11</v>
      </c>
      <c r="H5" s="18" t="s">
        <v>12</v>
      </c>
      <c r="I5" s="19" t="s">
        <v>9</v>
      </c>
      <c r="J5" s="18" t="s">
        <v>10</v>
      </c>
      <c r="K5" s="19" t="s">
        <v>11</v>
      </c>
      <c r="L5" s="18" t="s">
        <v>12</v>
      </c>
      <c r="M5" s="20"/>
      <c r="N5" s="15"/>
    </row>
    <row r="6" spans="1:15" x14ac:dyDescent="0.25">
      <c r="A6" s="23">
        <v>59.6</v>
      </c>
      <c r="B6" s="24" t="s">
        <v>67</v>
      </c>
      <c r="C6" s="25">
        <v>1974</v>
      </c>
      <c r="D6" s="44" t="s">
        <v>66</v>
      </c>
      <c r="E6" s="47">
        <v>70</v>
      </c>
      <c r="F6" s="48">
        <v>73</v>
      </c>
      <c r="G6" s="47">
        <v>75</v>
      </c>
      <c r="H6" s="30">
        <f t="shared" ref="H6:H11" si="0">IF(MAX(E6:G6)&lt;0,0,MAX(E6:G6))</f>
        <v>75</v>
      </c>
      <c r="I6" s="47">
        <v>82</v>
      </c>
      <c r="J6" s="48">
        <v>86</v>
      </c>
      <c r="K6" s="28">
        <v>-88</v>
      </c>
      <c r="L6" s="30">
        <f t="shared" ref="L6:L11" si="1">IF(MAX(I6:K6)&lt;0,0,MAX(I6:K6))</f>
        <v>86</v>
      </c>
      <c r="M6" s="31">
        <f t="shared" ref="M6:M11" si="2">SUM(H6,L6)</f>
        <v>161</v>
      </c>
      <c r="N6" s="42">
        <f t="shared" ref="N6:N11" si="3">IF(ISNUMBER(A6), (IF(193.609&lt; A6,M6, TRUNC(10^(0.722762521*((LOG((A6/193.609)/LOG(10))*(LOG((A6/193.609)/LOG(10)))))),4)*M6)), 0)</f>
        <v>248.90600000000001</v>
      </c>
      <c r="O6" s="72">
        <f>RANK(N12,($N$12,$N$19,$N$26,$N$33,$N$40,$N$47,$N$54,$N$61))</f>
        <v>5</v>
      </c>
    </row>
    <row r="7" spans="1:15" x14ac:dyDescent="0.25">
      <c r="A7" s="6">
        <v>105.5</v>
      </c>
      <c r="B7" s="2" t="s">
        <v>16</v>
      </c>
      <c r="C7" s="4">
        <v>1983</v>
      </c>
      <c r="D7" s="45" t="s">
        <v>66</v>
      </c>
      <c r="E7" s="49">
        <v>92</v>
      </c>
      <c r="F7" s="33">
        <v>-100</v>
      </c>
      <c r="G7" s="49">
        <v>100</v>
      </c>
      <c r="H7" s="34">
        <f t="shared" si="0"/>
        <v>100</v>
      </c>
      <c r="I7" s="49">
        <v>125</v>
      </c>
      <c r="J7" s="50">
        <v>131</v>
      </c>
      <c r="K7" s="32" t="s">
        <v>68</v>
      </c>
      <c r="L7" s="34">
        <f t="shared" si="1"/>
        <v>131</v>
      </c>
      <c r="M7" s="35">
        <f t="shared" si="2"/>
        <v>231</v>
      </c>
      <c r="N7" s="42">
        <f t="shared" si="3"/>
        <v>259.32060000000001</v>
      </c>
      <c r="O7" s="73"/>
    </row>
    <row r="8" spans="1:15" x14ac:dyDescent="0.25">
      <c r="A8" s="6">
        <v>60.1</v>
      </c>
      <c r="B8" s="2" t="s">
        <v>70</v>
      </c>
      <c r="C8" s="4">
        <v>2006</v>
      </c>
      <c r="D8" s="45" t="s">
        <v>66</v>
      </c>
      <c r="E8" s="49">
        <v>60</v>
      </c>
      <c r="F8" s="50">
        <v>65</v>
      </c>
      <c r="G8" s="32">
        <v>-68</v>
      </c>
      <c r="H8" s="34">
        <f t="shared" si="0"/>
        <v>65</v>
      </c>
      <c r="I8" s="49">
        <v>72</v>
      </c>
      <c r="J8" s="50">
        <v>76</v>
      </c>
      <c r="K8" s="51">
        <v>80</v>
      </c>
      <c r="L8" s="34">
        <f t="shared" si="1"/>
        <v>80</v>
      </c>
      <c r="M8" s="35">
        <f t="shared" si="2"/>
        <v>145</v>
      </c>
      <c r="N8" s="42">
        <f t="shared" si="3"/>
        <v>222.79249999999999</v>
      </c>
      <c r="O8" s="73"/>
    </row>
    <row r="9" spans="1:15" x14ac:dyDescent="0.25">
      <c r="A9" s="6">
        <v>78.2</v>
      </c>
      <c r="B9" s="2" t="s">
        <v>17</v>
      </c>
      <c r="C9" s="4">
        <v>2004</v>
      </c>
      <c r="D9" s="45" t="s">
        <v>66</v>
      </c>
      <c r="E9" s="49">
        <v>122</v>
      </c>
      <c r="F9" s="33">
        <v>-127</v>
      </c>
      <c r="G9" s="32" t="s">
        <v>68</v>
      </c>
      <c r="H9" s="34">
        <f t="shared" si="0"/>
        <v>122</v>
      </c>
      <c r="I9" s="49">
        <v>101</v>
      </c>
      <c r="J9" s="33" t="s">
        <v>68</v>
      </c>
      <c r="K9" s="32"/>
      <c r="L9" s="34">
        <f t="shared" si="1"/>
        <v>101</v>
      </c>
      <c r="M9" s="35">
        <f t="shared" si="2"/>
        <v>223</v>
      </c>
      <c r="N9" s="42">
        <f t="shared" si="3"/>
        <v>288.62889999999999</v>
      </c>
      <c r="O9" s="73"/>
    </row>
    <row r="10" spans="1:15" x14ac:dyDescent="0.25">
      <c r="A10" s="6">
        <v>102.3</v>
      </c>
      <c r="B10" s="2" t="s">
        <v>18</v>
      </c>
      <c r="C10" s="4">
        <v>2007</v>
      </c>
      <c r="D10" s="45" t="s">
        <v>66</v>
      </c>
      <c r="E10" s="49">
        <v>101</v>
      </c>
      <c r="F10" s="50">
        <v>105</v>
      </c>
      <c r="G10" s="32">
        <v>-107</v>
      </c>
      <c r="H10" s="34">
        <f t="shared" si="0"/>
        <v>105</v>
      </c>
      <c r="I10" s="49">
        <v>136</v>
      </c>
      <c r="J10" s="33">
        <v>-140</v>
      </c>
      <c r="K10" s="51">
        <v>140</v>
      </c>
      <c r="L10" s="34">
        <f t="shared" si="1"/>
        <v>140</v>
      </c>
      <c r="M10" s="35">
        <f t="shared" si="2"/>
        <v>245</v>
      </c>
      <c r="N10" s="42">
        <f t="shared" si="3"/>
        <v>278.36900000000003</v>
      </c>
      <c r="O10" s="73"/>
    </row>
    <row r="11" spans="1:15" ht="13.8" thickBot="1" x14ac:dyDescent="0.3">
      <c r="A11" s="6">
        <v>73.2</v>
      </c>
      <c r="B11" s="2" t="s">
        <v>19</v>
      </c>
      <c r="C11" s="4">
        <v>2007</v>
      </c>
      <c r="D11" s="45" t="s">
        <v>66</v>
      </c>
      <c r="E11" s="49">
        <v>78</v>
      </c>
      <c r="F11" s="50">
        <v>83</v>
      </c>
      <c r="G11" s="49">
        <v>85</v>
      </c>
      <c r="H11" s="34">
        <f t="shared" si="0"/>
        <v>85</v>
      </c>
      <c r="I11" s="49">
        <v>115</v>
      </c>
      <c r="J11" s="50">
        <v>119</v>
      </c>
      <c r="K11" s="36">
        <v>-122</v>
      </c>
      <c r="L11" s="34">
        <f t="shared" si="1"/>
        <v>119</v>
      </c>
      <c r="M11" s="35">
        <f t="shared" si="2"/>
        <v>204</v>
      </c>
      <c r="N11" s="42">
        <f t="shared" si="3"/>
        <v>274.52279999999996</v>
      </c>
      <c r="O11" s="73"/>
    </row>
    <row r="12" spans="1:15" ht="13.8" thickBot="1" x14ac:dyDescent="0.3">
      <c r="A12" s="7"/>
      <c r="B12" s="3"/>
      <c r="C12" s="5"/>
      <c r="D12" s="46"/>
      <c r="E12" s="37"/>
      <c r="F12" s="38"/>
      <c r="G12" s="37"/>
      <c r="H12" s="39"/>
      <c r="I12" s="37"/>
      <c r="J12" s="38"/>
      <c r="K12" s="37"/>
      <c r="L12" s="39"/>
      <c r="M12" s="40"/>
      <c r="N12" s="43">
        <f>SUM(N6:N11)-MIN(N6:N11)</f>
        <v>1349.7472999999998</v>
      </c>
      <c r="O12" s="74"/>
    </row>
    <row r="13" spans="1:15" x14ac:dyDescent="0.25">
      <c r="A13" s="23">
        <v>70.8</v>
      </c>
      <c r="B13" s="24" t="s">
        <v>20</v>
      </c>
      <c r="C13" s="25">
        <v>1979</v>
      </c>
      <c r="D13" s="44" t="s">
        <v>65</v>
      </c>
      <c r="E13" s="47">
        <v>70</v>
      </c>
      <c r="F13" s="48">
        <v>75</v>
      </c>
      <c r="G13" s="47">
        <v>80</v>
      </c>
      <c r="H13" s="30">
        <f t="shared" ref="H13:H18" si="4">IF(MAX(E13:G13)&lt;0,0,MAX(E13:G13))</f>
        <v>80</v>
      </c>
      <c r="I13" s="47">
        <v>105</v>
      </c>
      <c r="J13" s="48">
        <v>110</v>
      </c>
      <c r="K13" s="28">
        <v>-113</v>
      </c>
      <c r="L13" s="30">
        <f t="shared" ref="L13:L18" si="5">IF(MAX(I13:K13)&lt;0,0,MAX(I13:K13))</f>
        <v>110</v>
      </c>
      <c r="M13" s="31">
        <f t="shared" ref="M13:M18" si="6">SUM(H13,L13)</f>
        <v>190</v>
      </c>
      <c r="N13" s="26">
        <f t="shared" ref="N13:N18" si="7">IF(ISNUMBER(A13), (IF(193.609&lt; A13,M13, TRUNC(10^(0.722762521*((LOG((A13/193.609)/LOG(10))*(LOG((A13/193.609)/LOG(10)))))),4)*M13)), 0)</f>
        <v>261.041</v>
      </c>
      <c r="O13" s="72">
        <f>RANK(N19,($N$12,$N$19,$N$26,$N$33,$N$40,$N$47,$N$54,$N$61))</f>
        <v>7</v>
      </c>
    </row>
    <row r="14" spans="1:15" x14ac:dyDescent="0.25">
      <c r="A14" s="6">
        <v>88.3</v>
      </c>
      <c r="B14" s="2" t="s">
        <v>21</v>
      </c>
      <c r="C14" s="4">
        <v>1983</v>
      </c>
      <c r="D14" s="45" t="s">
        <v>65</v>
      </c>
      <c r="E14" s="49">
        <v>85</v>
      </c>
      <c r="F14" s="33">
        <v>-90</v>
      </c>
      <c r="G14" s="49">
        <v>90</v>
      </c>
      <c r="H14" s="34">
        <f t="shared" si="4"/>
        <v>90</v>
      </c>
      <c r="I14" s="49">
        <v>110</v>
      </c>
      <c r="J14" s="50">
        <v>115</v>
      </c>
      <c r="K14" s="32">
        <v>-120</v>
      </c>
      <c r="L14" s="34">
        <f t="shared" si="5"/>
        <v>115</v>
      </c>
      <c r="M14" s="35">
        <f t="shared" si="6"/>
        <v>205</v>
      </c>
      <c r="N14" s="26">
        <f t="shared" si="7"/>
        <v>248.74700000000001</v>
      </c>
      <c r="O14" s="73"/>
    </row>
    <row r="15" spans="1:15" x14ac:dyDescent="0.25">
      <c r="A15" s="6">
        <v>103.9</v>
      </c>
      <c r="B15" s="2" t="s">
        <v>22</v>
      </c>
      <c r="C15" s="4">
        <v>1976</v>
      </c>
      <c r="D15" s="45" t="s">
        <v>65</v>
      </c>
      <c r="E15" s="49">
        <v>90</v>
      </c>
      <c r="F15" s="50">
        <v>95</v>
      </c>
      <c r="G15" s="32">
        <v>-97</v>
      </c>
      <c r="H15" s="34">
        <f t="shared" si="4"/>
        <v>95</v>
      </c>
      <c r="I15" s="49">
        <v>105</v>
      </c>
      <c r="J15" s="50">
        <v>110</v>
      </c>
      <c r="K15" s="36">
        <v>-115</v>
      </c>
      <c r="L15" s="34">
        <f t="shared" si="5"/>
        <v>110</v>
      </c>
      <c r="M15" s="35">
        <f t="shared" si="6"/>
        <v>205</v>
      </c>
      <c r="N15" s="26">
        <f t="shared" si="7"/>
        <v>231.50649999999999</v>
      </c>
      <c r="O15" s="73"/>
    </row>
    <row r="16" spans="1:15" x14ac:dyDescent="0.25">
      <c r="A16" s="6">
        <v>96.9</v>
      </c>
      <c r="B16" s="2" t="s">
        <v>23</v>
      </c>
      <c r="C16" s="4">
        <v>1991</v>
      </c>
      <c r="D16" s="45" t="s">
        <v>65</v>
      </c>
      <c r="E16" s="49">
        <v>85</v>
      </c>
      <c r="F16" s="50">
        <v>88</v>
      </c>
      <c r="G16" s="49">
        <v>90</v>
      </c>
      <c r="H16" s="34">
        <f t="shared" si="4"/>
        <v>90</v>
      </c>
      <c r="I16" s="49">
        <v>110</v>
      </c>
      <c r="J16" s="50">
        <v>115</v>
      </c>
      <c r="K16" s="32">
        <v>-117</v>
      </c>
      <c r="L16" s="34">
        <f t="shared" si="5"/>
        <v>115</v>
      </c>
      <c r="M16" s="35">
        <f t="shared" si="6"/>
        <v>205</v>
      </c>
      <c r="N16" s="26">
        <f t="shared" si="7"/>
        <v>238.25099999999998</v>
      </c>
      <c r="O16" s="73"/>
    </row>
    <row r="17" spans="1:15" x14ac:dyDescent="0.25">
      <c r="A17" s="6">
        <v>119.2</v>
      </c>
      <c r="B17" s="2" t="s">
        <v>24</v>
      </c>
      <c r="C17" s="4">
        <v>1978</v>
      </c>
      <c r="D17" s="45" t="s">
        <v>65</v>
      </c>
      <c r="E17" s="49">
        <v>92</v>
      </c>
      <c r="F17" s="50">
        <v>97</v>
      </c>
      <c r="G17" s="49">
        <v>105</v>
      </c>
      <c r="H17" s="34">
        <f t="shared" si="4"/>
        <v>105</v>
      </c>
      <c r="I17" s="49">
        <v>127</v>
      </c>
      <c r="J17" s="50">
        <v>132</v>
      </c>
      <c r="K17" s="51">
        <v>137</v>
      </c>
      <c r="L17" s="34">
        <f t="shared" si="5"/>
        <v>137</v>
      </c>
      <c r="M17" s="35">
        <f t="shared" si="6"/>
        <v>242</v>
      </c>
      <c r="N17" s="26">
        <f t="shared" si="7"/>
        <v>260.53719999999998</v>
      </c>
      <c r="O17" s="73"/>
    </row>
    <row r="18" spans="1:15" ht="13.8" thickBot="1" x14ac:dyDescent="0.3">
      <c r="A18" s="6">
        <v>96</v>
      </c>
      <c r="B18" s="2" t="s">
        <v>25</v>
      </c>
      <c r="C18" s="4">
        <v>1988</v>
      </c>
      <c r="D18" s="45" t="s">
        <v>65</v>
      </c>
      <c r="E18" s="49">
        <v>80</v>
      </c>
      <c r="F18" s="33">
        <v>-85</v>
      </c>
      <c r="G18" s="49">
        <v>85</v>
      </c>
      <c r="H18" s="34">
        <f t="shared" si="4"/>
        <v>85</v>
      </c>
      <c r="I18" s="49">
        <v>115</v>
      </c>
      <c r="J18" s="50">
        <v>120</v>
      </c>
      <c r="K18" s="36">
        <v>-125</v>
      </c>
      <c r="L18" s="34">
        <f t="shared" si="5"/>
        <v>120</v>
      </c>
      <c r="M18" s="35">
        <f t="shared" si="6"/>
        <v>205</v>
      </c>
      <c r="N18" s="26">
        <f t="shared" si="7"/>
        <v>239.23500000000001</v>
      </c>
      <c r="O18" s="73"/>
    </row>
    <row r="19" spans="1:15" ht="13.8" thickBot="1" x14ac:dyDescent="0.3">
      <c r="A19" s="7"/>
      <c r="B19" s="3"/>
      <c r="C19" s="5"/>
      <c r="D19" s="46"/>
      <c r="E19" s="37"/>
      <c r="F19" s="38"/>
      <c r="G19" s="37"/>
      <c r="H19" s="39"/>
      <c r="I19" s="37"/>
      <c r="J19" s="38"/>
      <c r="K19" s="37"/>
      <c r="L19" s="39"/>
      <c r="M19" s="40"/>
      <c r="N19" s="27">
        <f>SUM(N13:N18)-MIN(N13:N18)</f>
        <v>1247.8112000000001</v>
      </c>
      <c r="O19" s="74"/>
    </row>
    <row r="20" spans="1:15" x14ac:dyDescent="0.25">
      <c r="A20" s="23">
        <v>87.1</v>
      </c>
      <c r="B20" s="24" t="s">
        <v>26</v>
      </c>
      <c r="C20" s="25">
        <v>1998</v>
      </c>
      <c r="D20" s="44" t="s">
        <v>64</v>
      </c>
      <c r="E20" s="28">
        <v>-105</v>
      </c>
      <c r="F20" s="48">
        <v>105</v>
      </c>
      <c r="G20" s="28">
        <v>-110</v>
      </c>
      <c r="H20" s="30">
        <f t="shared" ref="H20:H25" si="8">IF(MAX(E20:G20)&lt;0,0,MAX(E20:G20))</f>
        <v>105</v>
      </c>
      <c r="I20" s="47">
        <v>130</v>
      </c>
      <c r="J20" s="29">
        <v>-135</v>
      </c>
      <c r="K20" s="47">
        <v>-135</v>
      </c>
      <c r="L20" s="30">
        <f t="shared" ref="L20:L25" si="9">IF(MAX(I20:K20)&lt;0,0,MAX(I20:K20))</f>
        <v>130</v>
      </c>
      <c r="M20" s="31">
        <f t="shared" ref="M20:M25" si="10">SUM(H20,L20)</f>
        <v>235</v>
      </c>
      <c r="N20" s="26">
        <f t="shared" ref="N20:N25" si="11">IF(ISNUMBER(A20), (IF(193.609&lt; A20,M20, TRUNC(10^(0.722762521*((LOG((A20/193.609)/LOG(10))*(LOG((A20/193.609)/LOG(10)))))),4)*M20)), 0)</f>
        <v>287.09949999999998</v>
      </c>
      <c r="O20" s="72">
        <f>RANK(N26,($N$12,$N$19,$N$26,$N$33,$N$40,$N$47,$N$54,$N$61))</f>
        <v>2</v>
      </c>
    </row>
    <row r="21" spans="1:15" x14ac:dyDescent="0.25">
      <c r="A21" s="6">
        <v>121.5</v>
      </c>
      <c r="B21" s="2" t="s">
        <v>27</v>
      </c>
      <c r="C21" s="4">
        <v>1981</v>
      </c>
      <c r="D21" s="45" t="s">
        <v>64</v>
      </c>
      <c r="E21" s="49">
        <v>105</v>
      </c>
      <c r="F21" s="50">
        <v>110</v>
      </c>
      <c r="G21" s="32">
        <v>-113</v>
      </c>
      <c r="H21" s="34">
        <f t="shared" si="8"/>
        <v>110</v>
      </c>
      <c r="I21" s="49">
        <v>142</v>
      </c>
      <c r="J21" s="50">
        <v>150</v>
      </c>
      <c r="K21" s="32">
        <v>-155</v>
      </c>
      <c r="L21" s="34">
        <f t="shared" si="9"/>
        <v>150</v>
      </c>
      <c r="M21" s="35">
        <f t="shared" si="10"/>
        <v>260</v>
      </c>
      <c r="N21" s="26">
        <f t="shared" si="11"/>
        <v>278.33</v>
      </c>
      <c r="O21" s="73"/>
    </row>
    <row r="22" spans="1:15" x14ac:dyDescent="0.25">
      <c r="A22" s="6">
        <v>96.5</v>
      </c>
      <c r="B22" s="2" t="s">
        <v>28</v>
      </c>
      <c r="C22" s="4">
        <v>2003</v>
      </c>
      <c r="D22" s="45" t="s">
        <v>64</v>
      </c>
      <c r="E22" s="49">
        <v>100</v>
      </c>
      <c r="F22" s="50">
        <v>110</v>
      </c>
      <c r="G22" s="49">
        <v>115</v>
      </c>
      <c r="H22" s="34">
        <f t="shared" si="8"/>
        <v>115</v>
      </c>
      <c r="I22" s="49">
        <v>140</v>
      </c>
      <c r="J22" s="50">
        <v>150</v>
      </c>
      <c r="K22" s="36">
        <v>-160</v>
      </c>
      <c r="L22" s="34">
        <f t="shared" si="9"/>
        <v>150</v>
      </c>
      <c r="M22" s="35">
        <f t="shared" si="10"/>
        <v>265</v>
      </c>
      <c r="N22" s="26">
        <f t="shared" si="11"/>
        <v>308.53949999999998</v>
      </c>
      <c r="O22" s="73"/>
    </row>
    <row r="23" spans="1:15" x14ac:dyDescent="0.25">
      <c r="A23" s="6">
        <v>108.1</v>
      </c>
      <c r="B23" s="2" t="s">
        <v>29</v>
      </c>
      <c r="C23" s="4">
        <v>1996</v>
      </c>
      <c r="D23" s="45" t="s">
        <v>64</v>
      </c>
      <c r="E23" s="49">
        <v>110</v>
      </c>
      <c r="F23" s="33">
        <v>-115</v>
      </c>
      <c r="G23" s="32">
        <v>-115</v>
      </c>
      <c r="H23" s="34">
        <f t="shared" si="8"/>
        <v>110</v>
      </c>
      <c r="I23" s="49">
        <v>138</v>
      </c>
      <c r="J23" s="33" t="s">
        <v>68</v>
      </c>
      <c r="K23" s="32"/>
      <c r="L23" s="34">
        <f t="shared" si="9"/>
        <v>138</v>
      </c>
      <c r="M23" s="35">
        <f t="shared" si="10"/>
        <v>248</v>
      </c>
      <c r="N23" s="26">
        <f t="shared" si="11"/>
        <v>275.87520000000001</v>
      </c>
      <c r="O23" s="73"/>
    </row>
    <row r="24" spans="1:15" x14ac:dyDescent="0.25">
      <c r="A24" s="6">
        <v>87.9</v>
      </c>
      <c r="B24" s="2" t="s">
        <v>30</v>
      </c>
      <c r="C24" s="4">
        <v>1976</v>
      </c>
      <c r="D24" s="45" t="s">
        <v>64</v>
      </c>
      <c r="E24" s="49">
        <v>110</v>
      </c>
      <c r="F24" s="50">
        <v>120</v>
      </c>
      <c r="G24" s="32" t="s">
        <v>68</v>
      </c>
      <c r="H24" s="34">
        <f t="shared" si="8"/>
        <v>120</v>
      </c>
      <c r="I24" s="49">
        <v>130</v>
      </c>
      <c r="J24" s="50">
        <v>140</v>
      </c>
      <c r="K24" s="36" t="s">
        <v>68</v>
      </c>
      <c r="L24" s="34">
        <f t="shared" si="9"/>
        <v>140</v>
      </c>
      <c r="M24" s="35">
        <f t="shared" si="10"/>
        <v>260</v>
      </c>
      <c r="N24" s="26">
        <f t="shared" si="11"/>
        <v>316.18599999999998</v>
      </c>
      <c r="O24" s="73"/>
    </row>
    <row r="25" spans="1:15" ht="13.8" thickBot="1" x14ac:dyDescent="0.3">
      <c r="A25" s="6"/>
      <c r="B25" s="2"/>
      <c r="C25" s="4"/>
      <c r="D25" s="45"/>
      <c r="E25" s="32"/>
      <c r="F25" s="33"/>
      <c r="G25" s="32"/>
      <c r="H25" s="34">
        <f t="shared" si="8"/>
        <v>0</v>
      </c>
      <c r="I25" s="32"/>
      <c r="J25" s="33"/>
      <c r="K25" s="36"/>
      <c r="L25" s="34">
        <f t="shared" si="9"/>
        <v>0</v>
      </c>
      <c r="M25" s="35">
        <f t="shared" si="10"/>
        <v>0</v>
      </c>
      <c r="N25" s="26">
        <f t="shared" si="11"/>
        <v>0</v>
      </c>
      <c r="O25" s="73"/>
    </row>
    <row r="26" spans="1:15" ht="13.8" thickBot="1" x14ac:dyDescent="0.3">
      <c r="A26" s="7"/>
      <c r="B26" s="3"/>
      <c r="C26" s="5"/>
      <c r="D26" s="46"/>
      <c r="E26" s="37"/>
      <c r="F26" s="38"/>
      <c r="G26" s="37"/>
      <c r="H26" s="39"/>
      <c r="I26" s="37"/>
      <c r="J26" s="38"/>
      <c r="K26" s="37"/>
      <c r="L26" s="39"/>
      <c r="M26" s="40"/>
      <c r="N26" s="27">
        <f>SUM(N20:N25)-MIN(N20:N25)</f>
        <v>1466.0301999999999</v>
      </c>
      <c r="O26" s="74"/>
    </row>
    <row r="27" spans="1:15" x14ac:dyDescent="0.25">
      <c r="A27" s="23">
        <v>70.7</v>
      </c>
      <c r="B27" s="24" t="s">
        <v>32</v>
      </c>
      <c r="C27" s="25">
        <v>2007</v>
      </c>
      <c r="D27" s="44" t="s">
        <v>31</v>
      </c>
      <c r="E27" s="47">
        <v>54</v>
      </c>
      <c r="F27" s="48">
        <v>57</v>
      </c>
      <c r="G27" s="47">
        <v>60</v>
      </c>
      <c r="H27" s="30">
        <f t="shared" ref="H27:H32" si="12">IF(MAX(E27:G27)&lt;0,0,MAX(E27:G27))</f>
        <v>60</v>
      </c>
      <c r="I27" s="47">
        <v>68</v>
      </c>
      <c r="J27" s="48">
        <v>71</v>
      </c>
      <c r="K27" s="47">
        <v>73</v>
      </c>
      <c r="L27" s="30">
        <f t="shared" ref="L27:L32" si="13">IF(MAX(I27:K27)&lt;0,0,MAX(I27:K27))</f>
        <v>73</v>
      </c>
      <c r="M27" s="31">
        <f t="shared" ref="M27:M32" si="14">SUM(H27,L27)</f>
        <v>133</v>
      </c>
      <c r="N27" s="26">
        <f t="shared" ref="N27:N32" si="15">IF(ISNUMBER(A27), (IF(193.609&lt; A27,M27, TRUNC(10^(0.722762521*((LOG((A27/193.609)/LOG(10))*(LOG((A27/193.609)/LOG(10)))))),4)*M27)), 0)</f>
        <v>182.88829999999999</v>
      </c>
      <c r="O27" s="72">
        <f>RANK(N33,($N$12,$N$19,$N$26,$N$33,$N$40,$N$47,$N$54,$N$61))</f>
        <v>8</v>
      </c>
    </row>
    <row r="28" spans="1:15" x14ac:dyDescent="0.25">
      <c r="A28" s="6">
        <v>84.8</v>
      </c>
      <c r="B28" s="2" t="s">
        <v>33</v>
      </c>
      <c r="C28" s="4">
        <v>1957</v>
      </c>
      <c r="D28" s="45" t="s">
        <v>31</v>
      </c>
      <c r="E28" s="49">
        <v>65</v>
      </c>
      <c r="F28" s="33">
        <v>-70</v>
      </c>
      <c r="G28" s="49">
        <v>70</v>
      </c>
      <c r="H28" s="34">
        <f t="shared" si="12"/>
        <v>70</v>
      </c>
      <c r="I28" s="49">
        <v>85</v>
      </c>
      <c r="J28" s="50">
        <v>90</v>
      </c>
      <c r="K28" s="32">
        <v>-92</v>
      </c>
      <c r="L28" s="34">
        <f t="shared" si="13"/>
        <v>90</v>
      </c>
      <c r="M28" s="35">
        <f t="shared" si="14"/>
        <v>160</v>
      </c>
      <c r="N28" s="26">
        <f t="shared" si="15"/>
        <v>198.16</v>
      </c>
      <c r="O28" s="73"/>
    </row>
    <row r="29" spans="1:15" x14ac:dyDescent="0.25">
      <c r="A29" s="6">
        <v>47.1</v>
      </c>
      <c r="B29" s="2" t="s">
        <v>69</v>
      </c>
      <c r="C29" s="4">
        <v>2006</v>
      </c>
      <c r="D29" s="45" t="s">
        <v>31</v>
      </c>
      <c r="E29" s="49">
        <v>28</v>
      </c>
      <c r="F29" s="50">
        <v>29</v>
      </c>
      <c r="G29" s="49">
        <v>30</v>
      </c>
      <c r="H29" s="34">
        <f t="shared" si="12"/>
        <v>30</v>
      </c>
      <c r="I29" s="49">
        <v>38</v>
      </c>
      <c r="J29" s="33">
        <v>-40</v>
      </c>
      <c r="K29" s="51">
        <v>40</v>
      </c>
      <c r="L29" s="34">
        <f t="shared" si="13"/>
        <v>40</v>
      </c>
      <c r="M29" s="35">
        <f t="shared" si="14"/>
        <v>70</v>
      </c>
      <c r="N29" s="26">
        <f t="shared" si="15"/>
        <v>131.06100000000001</v>
      </c>
      <c r="O29" s="73"/>
    </row>
    <row r="30" spans="1:15" x14ac:dyDescent="0.25">
      <c r="A30" s="6">
        <v>110.8</v>
      </c>
      <c r="B30" s="2" t="s">
        <v>34</v>
      </c>
      <c r="C30" s="4">
        <v>1971</v>
      </c>
      <c r="D30" s="45" t="s">
        <v>31</v>
      </c>
      <c r="E30" s="49">
        <v>88</v>
      </c>
      <c r="F30" s="33">
        <v>-96</v>
      </c>
      <c r="G30" s="49">
        <v>96</v>
      </c>
      <c r="H30" s="34">
        <f t="shared" si="12"/>
        <v>96</v>
      </c>
      <c r="I30" s="49">
        <v>114</v>
      </c>
      <c r="J30" s="33">
        <v>-120</v>
      </c>
      <c r="K30" s="49">
        <v>120</v>
      </c>
      <c r="L30" s="34">
        <f t="shared" si="13"/>
        <v>120</v>
      </c>
      <c r="M30" s="35">
        <f t="shared" si="14"/>
        <v>216</v>
      </c>
      <c r="N30" s="26">
        <f t="shared" si="15"/>
        <v>238.1832</v>
      </c>
      <c r="O30" s="73"/>
    </row>
    <row r="31" spans="1:15" x14ac:dyDescent="0.25">
      <c r="A31" s="6">
        <v>79.599999999999994</v>
      </c>
      <c r="B31" s="2" t="s">
        <v>35</v>
      </c>
      <c r="C31" s="4">
        <v>1990</v>
      </c>
      <c r="D31" s="45" t="s">
        <v>31</v>
      </c>
      <c r="E31" s="49">
        <v>101</v>
      </c>
      <c r="F31" s="33">
        <v>-106</v>
      </c>
      <c r="G31" s="32">
        <v>-108</v>
      </c>
      <c r="H31" s="34">
        <f t="shared" si="12"/>
        <v>101</v>
      </c>
      <c r="I31" s="49">
        <v>131</v>
      </c>
      <c r="J31" s="50">
        <v>137</v>
      </c>
      <c r="K31" s="51">
        <v>142</v>
      </c>
      <c r="L31" s="34">
        <f t="shared" si="13"/>
        <v>142</v>
      </c>
      <c r="M31" s="35">
        <f t="shared" si="14"/>
        <v>243</v>
      </c>
      <c r="N31" s="26">
        <f t="shared" si="15"/>
        <v>311.3802</v>
      </c>
      <c r="O31" s="73"/>
    </row>
    <row r="32" spans="1:15" ht="13.8" thickBot="1" x14ac:dyDescent="0.3">
      <c r="A32" s="6"/>
      <c r="B32" s="2"/>
      <c r="C32" s="4"/>
      <c r="D32" s="45"/>
      <c r="E32" s="65"/>
      <c r="F32" s="66"/>
      <c r="G32" s="32"/>
      <c r="H32" s="34">
        <f t="shared" si="12"/>
        <v>0</v>
      </c>
      <c r="I32" s="32"/>
      <c r="J32" s="33"/>
      <c r="K32" s="36"/>
      <c r="L32" s="34">
        <f t="shared" si="13"/>
        <v>0</v>
      </c>
      <c r="M32" s="35">
        <f t="shared" si="14"/>
        <v>0</v>
      </c>
      <c r="N32" s="26">
        <f t="shared" si="15"/>
        <v>0</v>
      </c>
      <c r="O32" s="73"/>
    </row>
    <row r="33" spans="1:15" ht="13.8" thickBot="1" x14ac:dyDescent="0.3">
      <c r="A33" s="7"/>
      <c r="B33" s="3"/>
      <c r="C33" s="5"/>
      <c r="D33" s="46"/>
      <c r="E33" s="37"/>
      <c r="F33" s="38"/>
      <c r="G33" s="37"/>
      <c r="H33" s="39"/>
      <c r="I33" s="37"/>
      <c r="J33" s="38"/>
      <c r="K33" s="37"/>
      <c r="L33" s="39"/>
      <c r="M33" s="40"/>
      <c r="N33" s="27">
        <f>SUM(N27:N32)-MIN(N27:N32)</f>
        <v>1061.6727000000001</v>
      </c>
      <c r="O33" s="74"/>
    </row>
    <row r="34" spans="1:15" x14ac:dyDescent="0.25">
      <c r="A34" s="23">
        <v>89</v>
      </c>
      <c r="B34" s="24" t="s">
        <v>38</v>
      </c>
      <c r="C34" s="25">
        <v>1991</v>
      </c>
      <c r="D34" s="44" t="s">
        <v>37</v>
      </c>
      <c r="E34" s="47">
        <v>80</v>
      </c>
      <c r="F34" s="29">
        <v>-85</v>
      </c>
      <c r="G34" s="47">
        <v>85</v>
      </c>
      <c r="H34" s="30">
        <f t="shared" ref="H34:H39" si="16">IF(MAX(E34:G34)&lt;0,0,MAX(E34:G34))</f>
        <v>85</v>
      </c>
      <c r="I34" s="47">
        <v>100</v>
      </c>
      <c r="J34" s="48">
        <v>111</v>
      </c>
      <c r="K34" s="28" t="s">
        <v>68</v>
      </c>
      <c r="L34" s="30">
        <f t="shared" ref="L34:L39" si="17">IF(MAX(I34:K34)&lt;0,0,MAX(I34:K34))</f>
        <v>111</v>
      </c>
      <c r="M34" s="31">
        <f t="shared" ref="M34:M39" si="18">SUM(H34,L34)</f>
        <v>196</v>
      </c>
      <c r="N34" s="26">
        <f t="shared" ref="N34:N39" si="19">IF(ISNUMBER(A34), (IF(193.609&lt; A34,M34, TRUNC(10^(0.722762521*((LOG((A34/193.609)/LOG(10))*(LOG((A34/193.609)/LOG(10)))))),4)*M34)), 0)</f>
        <v>236.90520000000001</v>
      </c>
      <c r="O34" s="72">
        <f>RANK(N40,($N$12,$N$19,$N$26,$N$33,$N$40,$N$47,$N$54,$N$61))</f>
        <v>4</v>
      </c>
    </row>
    <row r="35" spans="1:15" x14ac:dyDescent="0.25">
      <c r="A35" s="6">
        <v>99.6</v>
      </c>
      <c r="B35" s="2" t="s">
        <v>39</v>
      </c>
      <c r="C35" s="4">
        <v>1994</v>
      </c>
      <c r="D35" s="45" t="s">
        <v>37</v>
      </c>
      <c r="E35" s="49">
        <v>113</v>
      </c>
      <c r="F35" s="33">
        <v>-117</v>
      </c>
      <c r="G35" s="32">
        <v>-120</v>
      </c>
      <c r="H35" s="34">
        <f t="shared" si="16"/>
        <v>113</v>
      </c>
      <c r="I35" s="49">
        <v>130</v>
      </c>
      <c r="J35" s="50">
        <v>137</v>
      </c>
      <c r="K35" s="49">
        <v>142</v>
      </c>
      <c r="L35" s="34">
        <f t="shared" si="17"/>
        <v>142</v>
      </c>
      <c r="M35" s="35">
        <f t="shared" si="18"/>
        <v>255</v>
      </c>
      <c r="N35" s="26">
        <f t="shared" si="19"/>
        <v>292.91849999999999</v>
      </c>
      <c r="O35" s="73"/>
    </row>
    <row r="36" spans="1:15" x14ac:dyDescent="0.25">
      <c r="A36" s="6">
        <v>97.2</v>
      </c>
      <c r="B36" s="2" t="s">
        <v>40</v>
      </c>
      <c r="C36" s="4">
        <v>1994</v>
      </c>
      <c r="D36" s="45" t="s">
        <v>37</v>
      </c>
      <c r="E36" s="49">
        <v>80</v>
      </c>
      <c r="F36" s="50">
        <v>87</v>
      </c>
      <c r="G36" s="49">
        <v>89</v>
      </c>
      <c r="H36" s="34">
        <f t="shared" si="16"/>
        <v>89</v>
      </c>
      <c r="I36" s="49">
        <v>100</v>
      </c>
      <c r="J36" s="50">
        <v>109</v>
      </c>
      <c r="K36" s="51">
        <v>116</v>
      </c>
      <c r="L36" s="34">
        <f t="shared" si="17"/>
        <v>116</v>
      </c>
      <c r="M36" s="35">
        <f t="shared" si="18"/>
        <v>205</v>
      </c>
      <c r="N36" s="26">
        <f t="shared" si="19"/>
        <v>237.9435</v>
      </c>
      <c r="O36" s="73"/>
    </row>
    <row r="37" spans="1:15" x14ac:dyDescent="0.25">
      <c r="A37" s="6">
        <v>81.3</v>
      </c>
      <c r="B37" s="2" t="s">
        <v>41</v>
      </c>
      <c r="C37" s="4">
        <v>1988</v>
      </c>
      <c r="D37" s="45" t="s">
        <v>37</v>
      </c>
      <c r="E37" s="49">
        <v>105</v>
      </c>
      <c r="F37" s="50">
        <v>112</v>
      </c>
      <c r="G37" s="49">
        <v>116</v>
      </c>
      <c r="H37" s="34">
        <f t="shared" si="16"/>
        <v>116</v>
      </c>
      <c r="I37" s="49">
        <v>129</v>
      </c>
      <c r="J37" s="50">
        <v>137</v>
      </c>
      <c r="K37" s="49">
        <v>142</v>
      </c>
      <c r="L37" s="34">
        <f t="shared" si="17"/>
        <v>142</v>
      </c>
      <c r="M37" s="35">
        <f t="shared" si="18"/>
        <v>258</v>
      </c>
      <c r="N37" s="26">
        <f t="shared" si="19"/>
        <v>326.75700000000001</v>
      </c>
      <c r="O37" s="73"/>
    </row>
    <row r="38" spans="1:15" x14ac:dyDescent="0.25">
      <c r="A38" s="6">
        <v>83.5</v>
      </c>
      <c r="B38" s="2" t="s">
        <v>42</v>
      </c>
      <c r="C38" s="4">
        <v>1992</v>
      </c>
      <c r="D38" s="45" t="s">
        <v>37</v>
      </c>
      <c r="E38" s="49">
        <v>90</v>
      </c>
      <c r="F38" s="50">
        <v>95</v>
      </c>
      <c r="G38" s="49">
        <v>98</v>
      </c>
      <c r="H38" s="34">
        <f t="shared" si="16"/>
        <v>98</v>
      </c>
      <c r="I38" s="49">
        <v>115</v>
      </c>
      <c r="J38" s="50">
        <v>120</v>
      </c>
      <c r="K38" s="36">
        <v>-125</v>
      </c>
      <c r="L38" s="34">
        <f t="shared" si="17"/>
        <v>120</v>
      </c>
      <c r="M38" s="35">
        <f t="shared" si="18"/>
        <v>218</v>
      </c>
      <c r="N38" s="26">
        <f t="shared" si="19"/>
        <v>272.173</v>
      </c>
      <c r="O38" s="73"/>
    </row>
    <row r="39" spans="1:15" ht="13.8" thickBot="1" x14ac:dyDescent="0.3">
      <c r="A39" s="6">
        <v>84.6</v>
      </c>
      <c r="B39" s="2" t="s">
        <v>43</v>
      </c>
      <c r="C39" s="4">
        <v>1998</v>
      </c>
      <c r="D39" s="45" t="s">
        <v>37</v>
      </c>
      <c r="E39" s="49">
        <v>80</v>
      </c>
      <c r="F39" s="50">
        <v>85</v>
      </c>
      <c r="G39" s="49">
        <v>90</v>
      </c>
      <c r="H39" s="34">
        <f t="shared" si="16"/>
        <v>90</v>
      </c>
      <c r="I39" s="49">
        <v>110</v>
      </c>
      <c r="J39" s="50">
        <v>120</v>
      </c>
      <c r="K39" s="36">
        <v>-130</v>
      </c>
      <c r="L39" s="34">
        <f t="shared" si="17"/>
        <v>120</v>
      </c>
      <c r="M39" s="35">
        <f t="shared" si="18"/>
        <v>210</v>
      </c>
      <c r="N39" s="26">
        <f t="shared" si="19"/>
        <v>260.39999999999998</v>
      </c>
      <c r="O39" s="73"/>
    </row>
    <row r="40" spans="1:15" ht="13.8" thickBot="1" x14ac:dyDescent="0.3">
      <c r="A40" s="7"/>
      <c r="B40" s="3"/>
      <c r="C40" s="5"/>
      <c r="D40" s="46"/>
      <c r="E40" s="37"/>
      <c r="F40" s="38"/>
      <c r="G40" s="37"/>
      <c r="H40" s="39"/>
      <c r="I40" s="37"/>
      <c r="J40" s="38"/>
      <c r="K40" s="37"/>
      <c r="L40" s="39"/>
      <c r="M40" s="40"/>
      <c r="N40" s="27">
        <f>SUM(N34:N39)-MIN(N34:N39)</f>
        <v>1390.1920000000002</v>
      </c>
      <c r="O40" s="74"/>
    </row>
    <row r="41" spans="1:15" x14ac:dyDescent="0.25">
      <c r="A41" s="23">
        <v>90.6</v>
      </c>
      <c r="B41" s="24" t="s">
        <v>45</v>
      </c>
      <c r="C41" s="25">
        <v>1992</v>
      </c>
      <c r="D41" s="44" t="s">
        <v>44</v>
      </c>
      <c r="E41" s="28">
        <v>-90</v>
      </c>
      <c r="F41" s="48">
        <v>90</v>
      </c>
      <c r="G41" s="47">
        <v>95</v>
      </c>
      <c r="H41" s="30">
        <f t="shared" ref="H41:H46" si="20">IF(MAX(E41:G41)&lt;0,0,MAX(E41:G41))</f>
        <v>95</v>
      </c>
      <c r="I41" s="47">
        <v>-115</v>
      </c>
      <c r="J41" s="48">
        <v>115</v>
      </c>
      <c r="K41" s="28">
        <v>-121</v>
      </c>
      <c r="L41" s="30">
        <f t="shared" ref="L41:L46" si="21">IF(MAX(I41:K41)&lt;0,0,MAX(I41:K41))</f>
        <v>115</v>
      </c>
      <c r="M41" s="31">
        <f t="shared" ref="M41:M46" si="22">SUM(H41,L41)</f>
        <v>210</v>
      </c>
      <c r="N41" s="26">
        <f t="shared" ref="N41:N46" si="23">IF(ISNUMBER(A41), (IF(193.609&lt; A41,M41, TRUNC(10^(0.722762521*((LOG((A41/193.609)/LOG(10))*(LOG((A41/193.609)/LOG(10)))))),4)*M41)), 0)</f>
        <v>251.66399999999999</v>
      </c>
      <c r="O41" s="72">
        <f>RANK(N47,($N$12,$N$19,$N$26,$N$33,$N$40,$N$47,$N$54,$N$61))</f>
        <v>3</v>
      </c>
    </row>
    <row r="42" spans="1:15" x14ac:dyDescent="0.25">
      <c r="A42" s="6">
        <v>110.7</v>
      </c>
      <c r="B42" s="2" t="s">
        <v>46</v>
      </c>
      <c r="C42" s="4">
        <v>1998</v>
      </c>
      <c r="D42" s="45" t="s">
        <v>44</v>
      </c>
      <c r="E42" s="49">
        <v>110</v>
      </c>
      <c r="F42" s="50">
        <v>120</v>
      </c>
      <c r="G42" s="49">
        <v>130</v>
      </c>
      <c r="H42" s="34">
        <f t="shared" si="20"/>
        <v>130</v>
      </c>
      <c r="I42" s="49">
        <v>140</v>
      </c>
      <c r="J42" s="33">
        <v>-150</v>
      </c>
      <c r="K42" s="49">
        <v>150</v>
      </c>
      <c r="L42" s="34">
        <f t="shared" si="21"/>
        <v>150</v>
      </c>
      <c r="M42" s="35">
        <f t="shared" si="22"/>
        <v>280</v>
      </c>
      <c r="N42" s="26">
        <f t="shared" si="23"/>
        <v>308.83999999999997</v>
      </c>
      <c r="O42" s="73"/>
    </row>
    <row r="43" spans="1:15" x14ac:dyDescent="0.25">
      <c r="A43" s="6">
        <v>81</v>
      </c>
      <c r="B43" s="2" t="s">
        <v>47</v>
      </c>
      <c r="C43" s="4">
        <v>1994</v>
      </c>
      <c r="D43" s="45" t="s">
        <v>44</v>
      </c>
      <c r="E43" s="32">
        <v>-80</v>
      </c>
      <c r="F43" s="50">
        <v>80</v>
      </c>
      <c r="G43" s="32">
        <v>-90</v>
      </c>
      <c r="H43" s="34">
        <f t="shared" si="20"/>
        <v>80</v>
      </c>
      <c r="I43" s="49">
        <v>100</v>
      </c>
      <c r="J43" s="50">
        <v>110</v>
      </c>
      <c r="K43" s="51">
        <v>115</v>
      </c>
      <c r="L43" s="34">
        <f t="shared" si="21"/>
        <v>115</v>
      </c>
      <c r="M43" s="35">
        <f t="shared" si="22"/>
        <v>195</v>
      </c>
      <c r="N43" s="26">
        <f t="shared" si="23"/>
        <v>247.47449999999998</v>
      </c>
      <c r="O43" s="73"/>
    </row>
    <row r="44" spans="1:15" x14ac:dyDescent="0.25">
      <c r="A44" s="6"/>
      <c r="B44" s="2"/>
      <c r="C44" s="4"/>
      <c r="D44" s="45"/>
      <c r="E44" s="32"/>
      <c r="F44" s="33"/>
      <c r="G44" s="32"/>
      <c r="H44" s="34">
        <f t="shared" si="20"/>
        <v>0</v>
      </c>
      <c r="I44" s="32"/>
      <c r="J44" s="33"/>
      <c r="K44" s="32"/>
      <c r="L44" s="34">
        <f t="shared" si="21"/>
        <v>0</v>
      </c>
      <c r="M44" s="35">
        <f t="shared" si="22"/>
        <v>0</v>
      </c>
      <c r="N44" s="26">
        <f t="shared" si="23"/>
        <v>0</v>
      </c>
      <c r="O44" s="73"/>
    </row>
    <row r="45" spans="1:15" x14ac:dyDescent="0.25">
      <c r="A45" s="6">
        <v>61.2</v>
      </c>
      <c r="B45" s="2" t="s">
        <v>48</v>
      </c>
      <c r="C45" s="4">
        <v>2004</v>
      </c>
      <c r="D45" s="45" t="s">
        <v>44</v>
      </c>
      <c r="E45" s="49">
        <v>75</v>
      </c>
      <c r="F45" s="33">
        <v>-83</v>
      </c>
      <c r="G45" s="49">
        <v>83</v>
      </c>
      <c r="H45" s="34">
        <f t="shared" si="20"/>
        <v>83</v>
      </c>
      <c r="I45" s="49">
        <v>90</v>
      </c>
      <c r="J45" s="50">
        <v>100</v>
      </c>
      <c r="K45" s="51">
        <v>105</v>
      </c>
      <c r="L45" s="34">
        <f t="shared" si="21"/>
        <v>105</v>
      </c>
      <c r="M45" s="35">
        <f t="shared" si="22"/>
        <v>188</v>
      </c>
      <c r="N45" s="26">
        <f t="shared" si="23"/>
        <v>285.08319999999998</v>
      </c>
      <c r="O45" s="73"/>
    </row>
    <row r="46" spans="1:15" ht="13.8" thickBot="1" x14ac:dyDescent="0.3">
      <c r="A46" s="6">
        <v>107.5</v>
      </c>
      <c r="B46" s="2" t="s">
        <v>49</v>
      </c>
      <c r="C46" s="4">
        <v>2005</v>
      </c>
      <c r="D46" s="45" t="s">
        <v>44</v>
      </c>
      <c r="E46" s="49">
        <v>120</v>
      </c>
      <c r="F46" s="50">
        <v>130</v>
      </c>
      <c r="G46" s="49">
        <v>137</v>
      </c>
      <c r="H46" s="34">
        <f t="shared" si="20"/>
        <v>137</v>
      </c>
      <c r="I46" s="49">
        <v>160</v>
      </c>
      <c r="J46" s="33">
        <v>-171</v>
      </c>
      <c r="K46" s="51">
        <v>171</v>
      </c>
      <c r="L46" s="34">
        <f t="shared" si="21"/>
        <v>171</v>
      </c>
      <c r="M46" s="35">
        <f t="shared" si="22"/>
        <v>308</v>
      </c>
      <c r="N46" s="26">
        <f t="shared" si="23"/>
        <v>343.32760000000002</v>
      </c>
      <c r="O46" s="73"/>
    </row>
    <row r="47" spans="1:15" ht="13.8" thickBot="1" x14ac:dyDescent="0.3">
      <c r="A47" s="7"/>
      <c r="B47" s="3"/>
      <c r="C47" s="5"/>
      <c r="D47" s="46"/>
      <c r="E47" s="37"/>
      <c r="F47" s="38"/>
      <c r="G47" s="37"/>
      <c r="H47" s="39"/>
      <c r="I47" s="37"/>
      <c r="J47" s="38"/>
      <c r="K47" s="37"/>
      <c r="L47" s="39"/>
      <c r="M47" s="40"/>
      <c r="N47" s="27">
        <f>SUM(N41:N46)-MIN(N41:N46)</f>
        <v>1436.3893</v>
      </c>
      <c r="O47" s="74"/>
    </row>
    <row r="48" spans="1:15" x14ac:dyDescent="0.25">
      <c r="A48" s="23">
        <v>77</v>
      </c>
      <c r="B48" s="24" t="s">
        <v>51</v>
      </c>
      <c r="C48" s="25">
        <v>1991</v>
      </c>
      <c r="D48" s="44" t="s">
        <v>50</v>
      </c>
      <c r="E48" s="47">
        <v>75</v>
      </c>
      <c r="F48" s="48">
        <v>80</v>
      </c>
      <c r="G48" s="47">
        <v>85</v>
      </c>
      <c r="H48" s="30">
        <f t="shared" ref="H48:H53" si="24">IF(MAX(E48:G48)&lt;0,0,MAX(E48:G48))</f>
        <v>85</v>
      </c>
      <c r="I48" s="47">
        <v>105</v>
      </c>
      <c r="J48" s="48">
        <v>110</v>
      </c>
      <c r="K48" s="28">
        <v>-115</v>
      </c>
      <c r="L48" s="30">
        <f t="shared" ref="L48:L53" si="25">IF(MAX(I48:K48)&lt;0,0,MAX(I48:K48))</f>
        <v>110</v>
      </c>
      <c r="M48" s="31">
        <f t="shared" ref="M48:M53" si="26">SUM(H48,L48)</f>
        <v>195</v>
      </c>
      <c r="N48" s="26">
        <f t="shared" ref="N48:N53" si="27">IF(ISNUMBER(A48), (IF(193.609&lt; A48,M48, TRUNC(10^(0.722762521*((LOG((A48/193.609)/LOG(10))*(LOG((A48/193.609)/LOG(10)))))),4)*M48)), 0)</f>
        <v>254.631</v>
      </c>
      <c r="O48" s="72">
        <f>RANK(N54,($N$12,$N$19,$N$26,$N$33,$N$40,$N$47,$N$54,$N$61))</f>
        <v>6</v>
      </c>
    </row>
    <row r="49" spans="1:15" x14ac:dyDescent="0.25">
      <c r="A49" s="6">
        <v>100.5</v>
      </c>
      <c r="B49" s="2" t="s">
        <v>52</v>
      </c>
      <c r="C49" s="4">
        <v>1985</v>
      </c>
      <c r="D49" s="45" t="s">
        <v>50</v>
      </c>
      <c r="E49" s="49">
        <v>80</v>
      </c>
      <c r="F49" s="50">
        <v>85</v>
      </c>
      <c r="G49" s="49">
        <v>90</v>
      </c>
      <c r="H49" s="34">
        <f t="shared" si="24"/>
        <v>90</v>
      </c>
      <c r="I49" s="49">
        <v>105</v>
      </c>
      <c r="J49" s="50">
        <v>112</v>
      </c>
      <c r="K49" s="32">
        <v>-120</v>
      </c>
      <c r="L49" s="34">
        <f t="shared" si="25"/>
        <v>112</v>
      </c>
      <c r="M49" s="35">
        <f t="shared" si="26"/>
        <v>202</v>
      </c>
      <c r="N49" s="26">
        <f t="shared" si="27"/>
        <v>231.1688</v>
      </c>
      <c r="O49" s="73"/>
    </row>
    <row r="50" spans="1:15" x14ac:dyDescent="0.25">
      <c r="A50" s="6">
        <v>79.599999999999994</v>
      </c>
      <c r="B50" s="2" t="s">
        <v>53</v>
      </c>
      <c r="C50" s="4">
        <v>1997</v>
      </c>
      <c r="D50" s="45" t="s">
        <v>50</v>
      </c>
      <c r="E50" s="49">
        <v>80</v>
      </c>
      <c r="F50" s="50">
        <v>85</v>
      </c>
      <c r="G50" s="49">
        <v>90</v>
      </c>
      <c r="H50" s="34">
        <f t="shared" si="24"/>
        <v>90</v>
      </c>
      <c r="I50" s="49">
        <v>105</v>
      </c>
      <c r="J50" s="33">
        <v>-110</v>
      </c>
      <c r="K50" s="51">
        <v>110</v>
      </c>
      <c r="L50" s="34">
        <f t="shared" si="25"/>
        <v>110</v>
      </c>
      <c r="M50" s="35">
        <f t="shared" si="26"/>
        <v>200</v>
      </c>
      <c r="N50" s="26">
        <f t="shared" si="27"/>
        <v>256.28000000000003</v>
      </c>
      <c r="O50" s="73"/>
    </row>
    <row r="51" spans="1:15" x14ac:dyDescent="0.25">
      <c r="A51" s="6">
        <v>82.8</v>
      </c>
      <c r="B51" s="2" t="s">
        <v>54</v>
      </c>
      <c r="C51" s="4">
        <v>1991</v>
      </c>
      <c r="D51" s="45" t="s">
        <v>50</v>
      </c>
      <c r="E51" s="49">
        <v>92</v>
      </c>
      <c r="F51" s="33">
        <v>-97</v>
      </c>
      <c r="G51" s="49">
        <v>97</v>
      </c>
      <c r="H51" s="34">
        <f t="shared" si="24"/>
        <v>97</v>
      </c>
      <c r="I51" s="49">
        <v>114</v>
      </c>
      <c r="J51" s="50">
        <v>118</v>
      </c>
      <c r="K51" s="49">
        <v>121</v>
      </c>
      <c r="L51" s="34">
        <f t="shared" si="25"/>
        <v>121</v>
      </c>
      <c r="M51" s="35">
        <f t="shared" si="26"/>
        <v>218</v>
      </c>
      <c r="N51" s="26">
        <f t="shared" si="27"/>
        <v>273.3938</v>
      </c>
      <c r="O51" s="73"/>
    </row>
    <row r="52" spans="1:15" x14ac:dyDescent="0.25">
      <c r="A52" s="6">
        <v>95.8</v>
      </c>
      <c r="B52" s="2" t="s">
        <v>55</v>
      </c>
      <c r="C52" s="4">
        <v>1981</v>
      </c>
      <c r="D52" s="45" t="s">
        <v>50</v>
      </c>
      <c r="E52" s="49">
        <v>80</v>
      </c>
      <c r="F52" s="50">
        <v>90</v>
      </c>
      <c r="G52" s="49">
        <v>95</v>
      </c>
      <c r="H52" s="34">
        <f t="shared" si="24"/>
        <v>95</v>
      </c>
      <c r="I52" s="49">
        <v>100</v>
      </c>
      <c r="J52" s="50">
        <v>110</v>
      </c>
      <c r="K52" s="51">
        <v>115</v>
      </c>
      <c r="L52" s="34">
        <f t="shared" si="25"/>
        <v>115</v>
      </c>
      <c r="M52" s="35">
        <f t="shared" si="26"/>
        <v>210</v>
      </c>
      <c r="N52" s="26">
        <f t="shared" si="27"/>
        <v>245.30099999999999</v>
      </c>
      <c r="O52" s="73"/>
    </row>
    <row r="53" spans="1:15" ht="13.8" thickBot="1" x14ac:dyDescent="0.3">
      <c r="A53" s="6"/>
      <c r="B53" s="2"/>
      <c r="C53" s="4"/>
      <c r="D53" s="45"/>
      <c r="E53" s="32"/>
      <c r="F53" s="33"/>
      <c r="G53" s="32"/>
      <c r="H53" s="34">
        <f t="shared" si="24"/>
        <v>0</v>
      </c>
      <c r="I53" s="32"/>
      <c r="J53" s="33"/>
      <c r="K53" s="36"/>
      <c r="L53" s="34">
        <f t="shared" si="25"/>
        <v>0</v>
      </c>
      <c r="M53" s="35">
        <f t="shared" si="26"/>
        <v>0</v>
      </c>
      <c r="N53" s="26">
        <f t="shared" si="27"/>
        <v>0</v>
      </c>
      <c r="O53" s="73"/>
    </row>
    <row r="54" spans="1:15" ht="13.8" thickBot="1" x14ac:dyDescent="0.3">
      <c r="A54" s="7"/>
      <c r="B54" s="3"/>
      <c r="C54" s="5"/>
      <c r="D54" s="46"/>
      <c r="E54" s="37"/>
      <c r="F54" s="38"/>
      <c r="G54" s="37"/>
      <c r="H54" s="39"/>
      <c r="I54" s="37"/>
      <c r="J54" s="38"/>
      <c r="K54" s="37"/>
      <c r="L54" s="39"/>
      <c r="M54" s="40"/>
      <c r="N54" s="27">
        <f>SUM(N48:N53)-MIN(N48:N53)</f>
        <v>1260.7746</v>
      </c>
      <c r="O54" s="74"/>
    </row>
    <row r="55" spans="1:15" x14ac:dyDescent="0.25">
      <c r="A55" s="23">
        <v>108.5</v>
      </c>
      <c r="B55" s="24" t="s">
        <v>57</v>
      </c>
      <c r="C55" s="25">
        <v>1996</v>
      </c>
      <c r="D55" s="44" t="s">
        <v>56</v>
      </c>
      <c r="E55" s="47">
        <v>115</v>
      </c>
      <c r="F55" s="48">
        <v>120</v>
      </c>
      <c r="G55" s="28">
        <v>-125</v>
      </c>
      <c r="H55" s="30">
        <f t="shared" ref="H55:H60" si="28">IF(MAX(E55:G55)&lt;0,0,MAX(E55:G55))</f>
        <v>120</v>
      </c>
      <c r="I55" s="47">
        <v>145</v>
      </c>
      <c r="J55" s="48">
        <v>150</v>
      </c>
      <c r="K55" s="28">
        <v>-155</v>
      </c>
      <c r="L55" s="30">
        <f t="shared" ref="L55:L60" si="29">IF(MAX(I55:K55)&lt;0,0,MAX(I55:K55))</f>
        <v>150</v>
      </c>
      <c r="M55" s="31">
        <f t="shared" ref="M55:M60" si="30">SUM(H55,L55)</f>
        <v>270</v>
      </c>
      <c r="N55" s="26">
        <f t="shared" ref="N55:N60" si="31">IF(ISNUMBER(A55), (IF(193.609&lt; A55,M55, TRUNC(10^(0.722762521*((LOG((A55/193.609)/LOG(10))*(LOG((A55/193.609)/LOG(10)))))),4)*M55)), 0)</f>
        <v>299.96999999999997</v>
      </c>
      <c r="O55" s="72">
        <f>RANK(N61,($N$12,$N$19,$N$26,$N$33,$N$40,$N$47,$N$54,$N$61))</f>
        <v>1</v>
      </c>
    </row>
    <row r="56" spans="1:15" x14ac:dyDescent="0.25">
      <c r="A56" s="6">
        <v>82.7</v>
      </c>
      <c r="B56" s="2" t="s">
        <v>58</v>
      </c>
      <c r="C56" s="4">
        <v>1994</v>
      </c>
      <c r="D56" s="45" t="s">
        <v>56</v>
      </c>
      <c r="E56" s="49">
        <v>105</v>
      </c>
      <c r="F56" s="50">
        <v>110</v>
      </c>
      <c r="G56" s="32">
        <v>-115</v>
      </c>
      <c r="H56" s="34">
        <f t="shared" si="28"/>
        <v>110</v>
      </c>
      <c r="I56" s="49">
        <v>140</v>
      </c>
      <c r="J56" s="50">
        <v>145</v>
      </c>
      <c r="K56" s="49">
        <v>150</v>
      </c>
      <c r="L56" s="34">
        <f t="shared" si="29"/>
        <v>150</v>
      </c>
      <c r="M56" s="35">
        <f t="shared" si="30"/>
        <v>260</v>
      </c>
      <c r="N56" s="26">
        <f t="shared" si="31"/>
        <v>326.274</v>
      </c>
      <c r="O56" s="73"/>
    </row>
    <row r="57" spans="1:15" x14ac:dyDescent="0.25">
      <c r="A57" s="6">
        <v>84.1</v>
      </c>
      <c r="B57" s="2" t="s">
        <v>59</v>
      </c>
      <c r="C57" s="4">
        <v>1994</v>
      </c>
      <c r="D57" s="45" t="s">
        <v>56</v>
      </c>
      <c r="E57" s="49">
        <v>110</v>
      </c>
      <c r="F57" s="33">
        <v>-120</v>
      </c>
      <c r="G57" s="49">
        <v>120</v>
      </c>
      <c r="H57" s="34">
        <f t="shared" si="28"/>
        <v>120</v>
      </c>
      <c r="I57" s="49">
        <v>135</v>
      </c>
      <c r="J57" s="50">
        <v>145</v>
      </c>
      <c r="K57" s="51">
        <v>155</v>
      </c>
      <c r="L57" s="34">
        <f t="shared" si="29"/>
        <v>155</v>
      </c>
      <c r="M57" s="35">
        <f t="shared" si="30"/>
        <v>275</v>
      </c>
      <c r="N57" s="26">
        <f t="shared" si="31"/>
        <v>342.04500000000002</v>
      </c>
      <c r="O57" s="73"/>
    </row>
    <row r="58" spans="1:15" x14ac:dyDescent="0.25">
      <c r="A58" s="6">
        <v>89.5</v>
      </c>
      <c r="B58" s="2" t="s">
        <v>60</v>
      </c>
      <c r="C58" s="4">
        <v>1999</v>
      </c>
      <c r="D58" s="45" t="s">
        <v>56</v>
      </c>
      <c r="E58" s="49">
        <v>105</v>
      </c>
      <c r="F58" s="50">
        <v>110</v>
      </c>
      <c r="G58" s="32">
        <v>-112</v>
      </c>
      <c r="H58" s="34">
        <f t="shared" si="28"/>
        <v>110</v>
      </c>
      <c r="I58" s="49">
        <v>130</v>
      </c>
      <c r="J58" s="50">
        <v>135</v>
      </c>
      <c r="K58" s="49">
        <v>138</v>
      </c>
      <c r="L58" s="34">
        <f t="shared" si="29"/>
        <v>138</v>
      </c>
      <c r="M58" s="35">
        <f t="shared" si="30"/>
        <v>248</v>
      </c>
      <c r="N58" s="26">
        <f t="shared" si="31"/>
        <v>298.93920000000003</v>
      </c>
      <c r="O58" s="73"/>
    </row>
    <row r="59" spans="1:15" x14ac:dyDescent="0.25">
      <c r="A59" s="6">
        <v>81.099999999999994</v>
      </c>
      <c r="B59" s="2" t="s">
        <v>62</v>
      </c>
      <c r="C59" s="4">
        <v>2003</v>
      </c>
      <c r="D59" s="45" t="s">
        <v>56</v>
      </c>
      <c r="E59" s="49">
        <v>70</v>
      </c>
      <c r="F59" s="50">
        <v>75</v>
      </c>
      <c r="G59" s="49">
        <v>80</v>
      </c>
      <c r="H59" s="34">
        <f t="shared" si="28"/>
        <v>80</v>
      </c>
      <c r="I59" s="49">
        <v>95</v>
      </c>
      <c r="J59" s="50">
        <v>100</v>
      </c>
      <c r="K59" s="51">
        <v>110</v>
      </c>
      <c r="L59" s="34">
        <f t="shared" si="29"/>
        <v>110</v>
      </c>
      <c r="M59" s="35">
        <f t="shared" si="30"/>
        <v>190</v>
      </c>
      <c r="N59" s="26">
        <f t="shared" si="31"/>
        <v>240.958</v>
      </c>
      <c r="O59" s="73"/>
    </row>
    <row r="60" spans="1:15" ht="13.8" thickBot="1" x14ac:dyDescent="0.3">
      <c r="A60" s="6">
        <v>78.7</v>
      </c>
      <c r="B60" s="2" t="s">
        <v>61</v>
      </c>
      <c r="C60" s="4">
        <v>1996</v>
      </c>
      <c r="D60" s="45" t="s">
        <v>56</v>
      </c>
      <c r="E60" s="49">
        <v>100</v>
      </c>
      <c r="F60" s="33">
        <v>-106</v>
      </c>
      <c r="G60" s="49">
        <v>106</v>
      </c>
      <c r="H60" s="34">
        <f t="shared" si="28"/>
        <v>106</v>
      </c>
      <c r="I60" s="49">
        <v>115</v>
      </c>
      <c r="J60" s="50">
        <v>120</v>
      </c>
      <c r="K60" s="36">
        <v>-125</v>
      </c>
      <c r="L60" s="34">
        <f t="shared" si="29"/>
        <v>120</v>
      </c>
      <c r="M60" s="35">
        <f t="shared" si="30"/>
        <v>226</v>
      </c>
      <c r="N60" s="26">
        <f t="shared" si="31"/>
        <v>291.44960000000003</v>
      </c>
      <c r="O60" s="73"/>
    </row>
    <row r="61" spans="1:15" ht="13.8" thickBot="1" x14ac:dyDescent="0.3">
      <c r="A61" s="7"/>
      <c r="B61" s="3"/>
      <c r="C61" s="5"/>
      <c r="D61" s="46"/>
      <c r="E61" s="37"/>
      <c r="F61" s="38"/>
      <c r="G61" s="37"/>
      <c r="H61" s="39"/>
      <c r="I61" s="37"/>
      <c r="J61" s="38"/>
      <c r="K61" s="37"/>
      <c r="L61" s="39"/>
      <c r="M61" s="40"/>
      <c r="N61" s="27">
        <f>SUM(N55:N60)-MIN(N55:N60)</f>
        <v>1558.6777999999999</v>
      </c>
      <c r="O61" s="74"/>
    </row>
    <row r="62" spans="1:15" ht="13.5" customHeight="1" thickBot="1" x14ac:dyDescent="0.3"/>
    <row r="63" spans="1:15" ht="13.5" customHeight="1" thickBot="1" x14ac:dyDescent="0.3">
      <c r="A63" s="52">
        <v>94.2</v>
      </c>
      <c r="B63" s="53" t="s">
        <v>36</v>
      </c>
      <c r="C63" s="54">
        <v>2001</v>
      </c>
      <c r="D63" s="55" t="s">
        <v>31</v>
      </c>
      <c r="E63" s="56">
        <v>60</v>
      </c>
      <c r="F63" s="57">
        <v>64</v>
      </c>
      <c r="G63" s="58">
        <v>-67</v>
      </c>
      <c r="H63" s="59">
        <f t="shared" ref="H63" si="32">IF(MAX(E63:G63)&lt;0,0,MAX(E63:G63))</f>
        <v>64</v>
      </c>
      <c r="I63" s="58" t="s">
        <v>68</v>
      </c>
      <c r="J63" s="60" t="s">
        <v>68</v>
      </c>
      <c r="K63" s="61" t="s">
        <v>68</v>
      </c>
      <c r="L63" s="59">
        <f t="shared" ref="L63" si="33">IF(MAX(I63:K63)&lt;0,0,MAX(I63:K63))</f>
        <v>0</v>
      </c>
      <c r="M63" s="62">
        <f t="shared" ref="M63" si="34">SUM(H63,L63)</f>
        <v>64</v>
      </c>
      <c r="N63" s="63">
        <f t="shared" ref="N63" si="35">IF(ISNUMBER(A63), (IF(193.609&lt; A63,M63, TRUNC(10^(0.722762521*((LOG((A63/193.609)/LOG(10))*(LOG((A63/193.609)/LOG(10)))))),4)*M63)), 0)</f>
        <v>75.321600000000004</v>
      </c>
      <c r="O63" s="64" t="s">
        <v>63</v>
      </c>
    </row>
    <row r="64" spans="1:15" ht="13.5" customHeight="1" x14ac:dyDescent="0.25"/>
    <row r="65" spans="1:14" ht="13.5" customHeight="1" thickBot="1" x14ac:dyDescent="0.3"/>
    <row r="66" spans="1:14" x14ac:dyDescent="0.25">
      <c r="A66" s="75" t="s">
        <v>71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7"/>
    </row>
    <row r="67" spans="1:14" x14ac:dyDescent="0.25">
      <c r="A67" s="78" t="s">
        <v>72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80"/>
    </row>
    <row r="68" spans="1:14" ht="13.8" thickBot="1" x14ac:dyDescent="0.3">
      <c r="A68" s="81" t="s">
        <v>73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3"/>
    </row>
    <row r="70" spans="1:14" x14ac:dyDescent="0.25">
      <c r="B70" s="67" t="s">
        <v>75</v>
      </c>
    </row>
  </sheetData>
  <mergeCells count="15">
    <mergeCell ref="O48:O54"/>
    <mergeCell ref="O55:O61"/>
    <mergeCell ref="A66:N66"/>
    <mergeCell ref="A67:N67"/>
    <mergeCell ref="A68:N68"/>
    <mergeCell ref="A1:N1"/>
    <mergeCell ref="A2:B2"/>
    <mergeCell ref="L2:N2"/>
    <mergeCell ref="C2:K2"/>
    <mergeCell ref="O41:O47"/>
    <mergeCell ref="O6:O12"/>
    <mergeCell ref="O13:O19"/>
    <mergeCell ref="O20:O26"/>
    <mergeCell ref="O27:O33"/>
    <mergeCell ref="O34:O40"/>
  </mergeCells>
  <phoneticPr fontId="8" type="noConversion"/>
  <conditionalFormatting sqref="E6:G47 I6:K47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E48:G61 I48:K61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E63:G63 I63:K63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Martin</cp:lastModifiedBy>
  <dcterms:created xsi:type="dcterms:W3CDTF">2017-01-22T21:04:49Z</dcterms:created>
  <dcterms:modified xsi:type="dcterms:W3CDTF">2023-05-21T13:30:51Z</dcterms:modified>
</cp:coreProperties>
</file>