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2120" windowHeight="8955"/>
  </bookViews>
  <sheets>
    <sheet name="Euroliga masters 2011" sheetId="6" r:id="rId1"/>
    <sheet name="Mast.koef." sheetId="7" r:id="rId2"/>
  </sheets>
  <definedNames>
    <definedName name="_xlnm._FilterDatabase" localSheetId="0" hidden="1">'Euroliga masters 2011'!$A$1:$S$82</definedName>
    <definedName name="_xlnm.Print_Titles" localSheetId="0">'Euroliga masters 2011'!$1:$4</definedName>
  </definedNames>
  <calcPr calcId="145621"/>
</workbook>
</file>

<file path=xl/calcChain.xml><?xml version="1.0" encoding="utf-8"?>
<calcChain xmlns="http://schemas.openxmlformats.org/spreadsheetml/2006/main">
  <c r="M31" i="6" l="1"/>
  <c r="I31" i="6"/>
  <c r="N31" i="6" s="1"/>
  <c r="O31" i="6" s="1"/>
  <c r="E79" i="6"/>
  <c r="I79" i="6"/>
  <c r="M79" i="6"/>
  <c r="C79" i="6"/>
  <c r="E76" i="6"/>
  <c r="M43" i="6"/>
  <c r="L94" i="6"/>
  <c r="N101" i="6"/>
  <c r="O99" i="6" s="1"/>
  <c r="N102" i="6"/>
  <c r="N103" i="6"/>
  <c r="N104" i="6"/>
  <c r="O91" i="6"/>
  <c r="N105" i="6"/>
  <c r="L92" i="6"/>
  <c r="L93" i="6"/>
  <c r="L95" i="6"/>
  <c r="L96" i="6"/>
  <c r="L97" i="6"/>
  <c r="L98" i="6"/>
  <c r="L99" i="6"/>
  <c r="L100" i="6"/>
  <c r="L101" i="6"/>
  <c r="L102" i="6"/>
  <c r="L103" i="6"/>
  <c r="L104" i="6"/>
  <c r="L105" i="6"/>
  <c r="L91" i="6"/>
  <c r="E19" i="6"/>
  <c r="E49" i="6"/>
  <c r="E77" i="6"/>
  <c r="E73" i="6"/>
  <c r="E78" i="6"/>
  <c r="E74" i="6"/>
  <c r="E72" i="6"/>
  <c r="E71" i="6"/>
  <c r="E51" i="6"/>
  <c r="E69" i="6"/>
  <c r="E68" i="6"/>
  <c r="E67" i="6"/>
  <c r="E66" i="6"/>
  <c r="E64" i="6"/>
  <c r="E63" i="6"/>
  <c r="E62" i="6"/>
  <c r="E61" i="6"/>
  <c r="E59" i="6"/>
  <c r="I59" i="6"/>
  <c r="M59" i="6"/>
  <c r="N59" i="6"/>
  <c r="O59" i="6" s="1"/>
  <c r="C59" i="6"/>
  <c r="E58" i="6"/>
  <c r="E57" i="6"/>
  <c r="E56" i="6"/>
  <c r="E54" i="6"/>
  <c r="E53" i="6"/>
  <c r="E52" i="6"/>
  <c r="E48" i="6"/>
  <c r="E47" i="6"/>
  <c r="E46" i="6"/>
  <c r="E44" i="6"/>
  <c r="E43" i="6"/>
  <c r="E42" i="6"/>
  <c r="E41" i="6"/>
  <c r="E39" i="6"/>
  <c r="E38" i="6"/>
  <c r="E37" i="6"/>
  <c r="E36" i="6"/>
  <c r="E34" i="6"/>
  <c r="E33" i="6"/>
  <c r="E32" i="6"/>
  <c r="E31" i="6"/>
  <c r="E29" i="6"/>
  <c r="E28" i="6"/>
  <c r="E27" i="6"/>
  <c r="E26" i="6"/>
  <c r="E24" i="6"/>
  <c r="E23" i="6"/>
  <c r="E22" i="6"/>
  <c r="E21" i="6"/>
  <c r="E18" i="6"/>
  <c r="E17" i="6"/>
  <c r="E16" i="6"/>
  <c r="E14" i="6"/>
  <c r="E13" i="6"/>
  <c r="E12" i="6"/>
  <c r="E11" i="6"/>
  <c r="E9" i="6"/>
  <c r="E8" i="6"/>
  <c r="E7" i="6"/>
  <c r="E6" i="6"/>
  <c r="M49" i="6"/>
  <c r="I49" i="6"/>
  <c r="N49" i="6" s="1"/>
  <c r="O49" i="6" s="1"/>
  <c r="C49" i="6"/>
  <c r="M48" i="6"/>
  <c r="N48" i="6" s="1"/>
  <c r="I48" i="6"/>
  <c r="C48" i="6"/>
  <c r="M47" i="6"/>
  <c r="I47" i="6"/>
  <c r="C47" i="6"/>
  <c r="M46" i="6"/>
  <c r="I46" i="6"/>
  <c r="C46" i="6"/>
  <c r="M44" i="6"/>
  <c r="I44" i="6"/>
  <c r="N44" i="6" s="1"/>
  <c r="C44" i="6"/>
  <c r="I43" i="6"/>
  <c r="N43" i="6" s="1"/>
  <c r="C43" i="6"/>
  <c r="M42" i="6"/>
  <c r="I42" i="6"/>
  <c r="N42" i="6" s="1"/>
  <c r="O42" i="6" s="1"/>
  <c r="C42" i="6"/>
  <c r="M41" i="6"/>
  <c r="I41" i="6"/>
  <c r="C41" i="6"/>
  <c r="M39" i="6"/>
  <c r="I39" i="6"/>
  <c r="C39" i="6"/>
  <c r="M38" i="6"/>
  <c r="N38" i="6" s="1"/>
  <c r="O38" i="6" s="1"/>
  <c r="I38" i="6"/>
  <c r="C38" i="6"/>
  <c r="M37" i="6"/>
  <c r="I37" i="6"/>
  <c r="N37" i="6" s="1"/>
  <c r="O37" i="6" s="1"/>
  <c r="C37" i="6"/>
  <c r="M36" i="6"/>
  <c r="I36" i="6"/>
  <c r="C36" i="6"/>
  <c r="M34" i="6"/>
  <c r="I34" i="6"/>
  <c r="C34" i="6"/>
  <c r="M33" i="6"/>
  <c r="N33" i="6" s="1"/>
  <c r="O33" i="6" s="1"/>
  <c r="I33" i="6"/>
  <c r="C33" i="6"/>
  <c r="M32" i="6"/>
  <c r="I32" i="6"/>
  <c r="N32" i="6" s="1"/>
  <c r="O32" i="6" s="1"/>
  <c r="C32" i="6"/>
  <c r="C31" i="6"/>
  <c r="M29" i="6"/>
  <c r="I29" i="6"/>
  <c r="N29" i="6" s="1"/>
  <c r="O29" i="6" s="1"/>
  <c r="C29" i="6"/>
  <c r="M28" i="6"/>
  <c r="I28" i="6"/>
  <c r="C28" i="6"/>
  <c r="M27" i="6"/>
  <c r="I27" i="6"/>
  <c r="C27" i="6"/>
  <c r="M26" i="6"/>
  <c r="N26" i="6" s="1"/>
  <c r="O26" i="6" s="1"/>
  <c r="I26" i="6"/>
  <c r="C26" i="6"/>
  <c r="M24" i="6"/>
  <c r="I24" i="6"/>
  <c r="N24" i="6" s="1"/>
  <c r="O24" i="6" s="1"/>
  <c r="C24" i="6"/>
  <c r="M23" i="6"/>
  <c r="I23" i="6"/>
  <c r="N23" i="6" s="1"/>
  <c r="O23" i="6" s="1"/>
  <c r="C23" i="6"/>
  <c r="M22" i="6"/>
  <c r="I22" i="6"/>
  <c r="C22" i="6"/>
  <c r="M21" i="6"/>
  <c r="I21" i="6"/>
  <c r="C21" i="6"/>
  <c r="M64" i="6"/>
  <c r="I64" i="6"/>
  <c r="N64" i="6" s="1"/>
  <c r="O64" i="6" s="1"/>
  <c r="C64" i="6"/>
  <c r="M63" i="6"/>
  <c r="I63" i="6"/>
  <c r="C63" i="6"/>
  <c r="M62" i="6"/>
  <c r="I62" i="6"/>
  <c r="C62" i="6"/>
  <c r="M61" i="6"/>
  <c r="N61" i="6" s="1"/>
  <c r="O61" i="6" s="1"/>
  <c r="I61" i="6"/>
  <c r="C61" i="6"/>
  <c r="M58" i="6"/>
  <c r="I58" i="6"/>
  <c r="N58" i="6" s="1"/>
  <c r="O58" i="6" s="1"/>
  <c r="C58" i="6"/>
  <c r="M57" i="6"/>
  <c r="I57" i="6"/>
  <c r="C57" i="6"/>
  <c r="M56" i="6"/>
  <c r="I56" i="6"/>
  <c r="N56" i="6" s="1"/>
  <c r="C56" i="6"/>
  <c r="M54" i="6"/>
  <c r="N54" i="6" s="1"/>
  <c r="O54" i="6" s="1"/>
  <c r="I54" i="6"/>
  <c r="C54" i="6"/>
  <c r="M53" i="6"/>
  <c r="I53" i="6"/>
  <c r="N53" i="6" s="1"/>
  <c r="O53" i="6" s="1"/>
  <c r="C53" i="6"/>
  <c r="M52" i="6"/>
  <c r="I52" i="6"/>
  <c r="C52" i="6"/>
  <c r="M51" i="6"/>
  <c r="I51" i="6"/>
  <c r="N51" i="6" s="1"/>
  <c r="C51" i="6"/>
  <c r="M19" i="6"/>
  <c r="N19" i="6" s="1"/>
  <c r="O19" i="6" s="1"/>
  <c r="I19" i="6"/>
  <c r="C19" i="6"/>
  <c r="M18" i="6"/>
  <c r="I18" i="6"/>
  <c r="N18" i="6" s="1"/>
  <c r="O18" i="6" s="1"/>
  <c r="C18" i="6"/>
  <c r="M17" i="6"/>
  <c r="I17" i="6"/>
  <c r="C17" i="6"/>
  <c r="M16" i="6"/>
  <c r="I16" i="6"/>
  <c r="C16" i="6"/>
  <c r="M14" i="6"/>
  <c r="N14" i="6" s="1"/>
  <c r="O14" i="6" s="1"/>
  <c r="I14" i="6"/>
  <c r="C14" i="6"/>
  <c r="M13" i="6"/>
  <c r="I13" i="6"/>
  <c r="N13" i="6" s="1"/>
  <c r="O13" i="6" s="1"/>
  <c r="C13" i="6"/>
  <c r="M12" i="6"/>
  <c r="I12" i="6"/>
  <c r="C12" i="6"/>
  <c r="M11" i="6"/>
  <c r="I11" i="6"/>
  <c r="C11" i="6"/>
  <c r="I6" i="6"/>
  <c r="N6" i="6" s="1"/>
  <c r="O6" i="6" s="1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2" i="7"/>
  <c r="M78" i="6"/>
  <c r="I78" i="6"/>
  <c r="N78" i="6" s="1"/>
  <c r="C78" i="6"/>
  <c r="M77" i="6"/>
  <c r="I77" i="6"/>
  <c r="C77" i="6"/>
  <c r="M76" i="6"/>
  <c r="I76" i="6"/>
  <c r="C76" i="6"/>
  <c r="M74" i="6"/>
  <c r="I74" i="6"/>
  <c r="N74" i="6" s="1"/>
  <c r="O74" i="6" s="1"/>
  <c r="C74" i="6"/>
  <c r="M73" i="6"/>
  <c r="I73" i="6"/>
  <c r="C73" i="6"/>
  <c r="M72" i="6"/>
  <c r="I72" i="6"/>
  <c r="N72" i="6" s="1"/>
  <c r="C72" i="6"/>
  <c r="M71" i="6"/>
  <c r="N71" i="6" s="1"/>
  <c r="O71" i="6" s="1"/>
  <c r="I71" i="6"/>
  <c r="C71" i="6"/>
  <c r="M69" i="6"/>
  <c r="I69" i="6"/>
  <c r="N69" i="6" s="1"/>
  <c r="O69" i="6" s="1"/>
  <c r="C69" i="6"/>
  <c r="M68" i="6"/>
  <c r="I68" i="6"/>
  <c r="C68" i="6"/>
  <c r="M67" i="6"/>
  <c r="I67" i="6"/>
  <c r="N67" i="6" s="1"/>
  <c r="C67" i="6"/>
  <c r="M66" i="6"/>
  <c r="N66" i="6" s="1"/>
  <c r="O66" i="6" s="1"/>
  <c r="I66" i="6"/>
  <c r="C66" i="6"/>
  <c r="M9" i="6"/>
  <c r="I9" i="6"/>
  <c r="N9" i="6" s="1"/>
  <c r="O9" i="6" s="1"/>
  <c r="C9" i="6"/>
  <c r="M8" i="6"/>
  <c r="I8" i="6"/>
  <c r="N8" i="6"/>
  <c r="O8" i="6" s="1"/>
  <c r="C8" i="6"/>
  <c r="M7" i="6"/>
  <c r="I7" i="6"/>
  <c r="N7" i="6" s="1"/>
  <c r="O7" i="6" s="1"/>
  <c r="C7" i="6"/>
  <c r="M6" i="6"/>
  <c r="C6" i="6"/>
  <c r="O102" i="6"/>
  <c r="N52" i="6"/>
  <c r="O52" i="6" s="1"/>
  <c r="N36" i="6"/>
  <c r="N46" i="6"/>
  <c r="O46" i="6" s="1"/>
  <c r="N41" i="6"/>
  <c r="O93" i="6"/>
  <c r="N12" i="6"/>
  <c r="N63" i="6"/>
  <c r="O63" i="6" s="1"/>
  <c r="N62" i="6"/>
  <c r="N16" i="6"/>
  <c r="O16" i="6" s="1"/>
  <c r="N21" i="6"/>
  <c r="O21" i="6" s="1"/>
  <c r="P5" i="6" l="1"/>
  <c r="P15" i="6"/>
  <c r="O41" i="6"/>
  <c r="O36" i="6"/>
  <c r="O62" i="6"/>
  <c r="O92" i="6"/>
  <c r="O67" i="6"/>
  <c r="P65" i="6" s="1"/>
  <c r="N68" i="6"/>
  <c r="O68" i="6" s="1"/>
  <c r="O72" i="6"/>
  <c r="P70" i="6" s="1"/>
  <c r="N73" i="6"/>
  <c r="O73" i="6" s="1"/>
  <c r="N17" i="6"/>
  <c r="O17" i="6" s="1"/>
  <c r="O51" i="6"/>
  <c r="P50" i="6" s="1"/>
  <c r="O56" i="6"/>
  <c r="N57" i="6"/>
  <c r="O57" i="6" s="1"/>
  <c r="N22" i="6"/>
  <c r="O22" i="6" s="1"/>
  <c r="N27" i="6"/>
  <c r="O27" i="6" s="1"/>
  <c r="P25" i="6" s="1"/>
  <c r="N28" i="6"/>
  <c r="O28" i="6" s="1"/>
  <c r="N34" i="6"/>
  <c r="O34" i="6" s="1"/>
  <c r="P30" i="6" s="1"/>
  <c r="N39" i="6"/>
  <c r="O39" i="6" s="1"/>
  <c r="N79" i="6"/>
  <c r="O79" i="6" s="1"/>
  <c r="O12" i="6"/>
  <c r="O78" i="6"/>
  <c r="O44" i="6"/>
  <c r="O98" i="6"/>
  <c r="O97" i="6"/>
  <c r="N76" i="6"/>
  <c r="O76" i="6" s="1"/>
  <c r="P75" i="6" s="1"/>
  <c r="N77" i="6"/>
  <c r="O77" i="6" s="1"/>
  <c r="N11" i="6"/>
  <c r="O11" i="6" s="1"/>
  <c r="P10" i="6" s="1"/>
  <c r="O43" i="6"/>
  <c r="N47" i="6"/>
  <c r="O47" i="6" s="1"/>
  <c r="P45" i="6" s="1"/>
  <c r="O48" i="6"/>
  <c r="P20" i="6"/>
  <c r="P60" i="6"/>
  <c r="O96" i="6"/>
  <c r="O95" i="6"/>
  <c r="O94" i="6"/>
  <c r="O100" i="6"/>
  <c r="P40" i="6" l="1"/>
  <c r="Q30" i="6" s="1"/>
  <c r="Q60" i="6"/>
  <c r="Q20" i="6"/>
  <c r="Q45" i="6"/>
  <c r="Q65" i="6" l="1"/>
  <c r="Q55" i="6"/>
  <c r="Q5" i="6"/>
  <c r="Q35" i="6"/>
  <c r="Q50" i="6"/>
  <c r="Q25" i="6"/>
  <c r="Q75" i="6"/>
  <c r="Q10" i="6"/>
  <c r="Q70" i="6"/>
  <c r="Q15" i="6"/>
  <c r="Q40" i="6"/>
</calcChain>
</file>

<file path=xl/sharedStrings.xml><?xml version="1.0" encoding="utf-8"?>
<sst xmlns="http://schemas.openxmlformats.org/spreadsheetml/2006/main" count="137" uniqueCount="128">
  <si>
    <t>Oddíl</t>
  </si>
  <si>
    <t>I</t>
  </si>
  <si>
    <t>II</t>
  </si>
  <si>
    <t>III</t>
  </si>
  <si>
    <t>Sinclair</t>
  </si>
  <si>
    <t>Pořadí</t>
  </si>
  <si>
    <t>Hm.</t>
  </si>
  <si>
    <t>Nadhoz</t>
  </si>
  <si>
    <t>Trh</t>
  </si>
  <si>
    <t>Roč.</t>
  </si>
  <si>
    <t>Nad.</t>
  </si>
  <si>
    <t>Dvojboj</t>
  </si>
  <si>
    <t>Oddíl/Jméno</t>
  </si>
  <si>
    <t>Koef.</t>
  </si>
  <si>
    <t>Celkem</t>
  </si>
  <si>
    <t>Pořadí:</t>
  </si>
  <si>
    <t xml:space="preserve"> 3. kolo</t>
  </si>
  <si>
    <t>Rok narození</t>
  </si>
  <si>
    <t>Věk</t>
  </si>
  <si>
    <t>Koeficient</t>
  </si>
  <si>
    <t>Rok</t>
  </si>
  <si>
    <t>Vet. Koef.</t>
  </si>
  <si>
    <t xml:space="preserve"> 2. kolo</t>
  </si>
  <si>
    <t>NESAHAT, NIC NEPŘEPISOVAT!!!</t>
  </si>
  <si>
    <t>Kohutič Jan</t>
  </si>
  <si>
    <t>Vybíral Josef</t>
  </si>
  <si>
    <t>Brno - Obřany -A-</t>
  </si>
  <si>
    <t>Velký Meder</t>
  </si>
  <si>
    <t>Bohumín</t>
  </si>
  <si>
    <t>Ostrava</t>
  </si>
  <si>
    <t>Havířov</t>
  </si>
  <si>
    <t xml:space="preserve">Start VD Plzeň </t>
  </si>
  <si>
    <t>Brno - Obřany -B-</t>
  </si>
  <si>
    <t>Lenárt Rudo</t>
  </si>
  <si>
    <t>Szabó František</t>
  </si>
  <si>
    <t>Patasi Oskar</t>
  </si>
  <si>
    <t>Klátil Pavel</t>
  </si>
  <si>
    <t>Magdolen Anton</t>
  </si>
  <si>
    <t>Brhel Pavel</t>
  </si>
  <si>
    <t>Drbal Martin</t>
  </si>
  <si>
    <t>Lutter Milan</t>
  </si>
  <si>
    <t>Uher Roman</t>
  </si>
  <si>
    <t>Látal Otakar</t>
  </si>
  <si>
    <t>Kuba Jiří</t>
  </si>
  <si>
    <t>Jílek Jaromír</t>
  </si>
  <si>
    <t>v 1.kole</t>
  </si>
  <si>
    <t>1   Velký Meder (SR)</t>
  </si>
  <si>
    <t xml:space="preserve"> </t>
  </si>
  <si>
    <t>Nosický Josef</t>
  </si>
  <si>
    <t>Gajdoš Josef</t>
  </si>
  <si>
    <t>Matějovský Milan</t>
  </si>
  <si>
    <t>Kovářík Jaroslav</t>
  </si>
  <si>
    <t>Šváb Michal</t>
  </si>
  <si>
    <t>Jiříček Stanislav</t>
  </si>
  <si>
    <t>Kessner Michal</t>
  </si>
  <si>
    <t>Kolář Petr</t>
  </si>
  <si>
    <t>Jakša Libor</t>
  </si>
  <si>
    <t>Mezei Tibor</t>
  </si>
  <si>
    <t>Slavoj  MZ power reality Plzeň 1899</t>
  </si>
  <si>
    <t>23. 6. 2011 - BRNO</t>
  </si>
  <si>
    <t>Oldřich Kužílek st.</t>
  </si>
  <si>
    <t>TJ Sokol JIŽNÍ SVAHY ZLÍN</t>
  </si>
  <si>
    <t>2   Ostrava</t>
  </si>
  <si>
    <t xml:space="preserve">3   Bohumín -A- </t>
  </si>
  <si>
    <t>4   Brno - Obřany -A-</t>
  </si>
  <si>
    <t>5   Sokol Jižní Svahy Zlín-5</t>
  </si>
  <si>
    <t xml:space="preserve">6   Havířov </t>
  </si>
  <si>
    <t>9   Start VD Plzeň</t>
  </si>
  <si>
    <t>body Sinclair</t>
  </si>
  <si>
    <t>Body       za  2. kolo</t>
  </si>
  <si>
    <t>HL. Body        za 1. kolo</t>
  </si>
  <si>
    <t>Body        za 3. kolo</t>
  </si>
  <si>
    <t>Celkem body  Sinclar</t>
  </si>
  <si>
    <t xml:space="preserve">Celkem hl. body </t>
  </si>
  <si>
    <t>Vrchní rozhodčí:              Ing. Jarmila Kaláčová + Notebook  zápis</t>
  </si>
  <si>
    <t>Teplice -B-</t>
  </si>
  <si>
    <t xml:space="preserve">Teplice -A- </t>
  </si>
  <si>
    <t>Bohemians -A-</t>
  </si>
  <si>
    <t>Bohemians -B-</t>
  </si>
  <si>
    <t>Popilka Václav</t>
  </si>
  <si>
    <t>Mandát Jiří</t>
  </si>
  <si>
    <t>Baraniak Marek</t>
  </si>
  <si>
    <t>Ščotka Radim</t>
  </si>
  <si>
    <t>Kozel Radim</t>
  </si>
  <si>
    <t>Vician Jan</t>
  </si>
  <si>
    <t>Štefanik Miroslav</t>
  </si>
  <si>
    <t>Turbová Kateřina</t>
  </si>
  <si>
    <t>Čurda Pavel</t>
  </si>
  <si>
    <t>Zajan Jan</t>
  </si>
  <si>
    <t>Bečvář Luděk</t>
  </si>
  <si>
    <t>Kozel Martin</t>
  </si>
  <si>
    <t>Brodský Jiří</t>
  </si>
  <si>
    <t>Najman Vojtěch</t>
  </si>
  <si>
    <t>Juríček Josef</t>
  </si>
  <si>
    <t>11 Teplice -A-</t>
  </si>
  <si>
    <t>12 Teplice -B-</t>
  </si>
  <si>
    <t>13 Bohemians -B-</t>
  </si>
  <si>
    <t>7   Bohemians Praha -A-</t>
  </si>
  <si>
    <t>8.  Bohumín -B-</t>
  </si>
  <si>
    <t>10  Brno - Obřany -B-</t>
  </si>
  <si>
    <r>
      <rPr>
        <b/>
        <u/>
        <sz val="12"/>
        <rFont val="Times New Roman"/>
        <family val="1"/>
        <charset val="238"/>
      </rPr>
      <t>Rozhodčí:</t>
    </r>
    <r>
      <rPr>
        <b/>
        <i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                        technický -  Vl. Doležel, střední - Zdeněk Sekanina</t>
    </r>
  </si>
  <si>
    <t>5b.</t>
  </si>
  <si>
    <t>6b.</t>
  </si>
  <si>
    <t>7b.</t>
  </si>
  <si>
    <t>8b.</t>
  </si>
  <si>
    <t>9b.</t>
  </si>
  <si>
    <t>10b.</t>
  </si>
  <si>
    <t>11b.</t>
  </si>
  <si>
    <t>12b.</t>
  </si>
  <si>
    <t>13b.</t>
  </si>
  <si>
    <t>14b.</t>
  </si>
  <si>
    <t>15b.</t>
  </si>
  <si>
    <t>mimo s.</t>
  </si>
  <si>
    <t>Mimo soutěž</t>
  </si>
  <si>
    <t xml:space="preserve">2. kolo ligy masters ve vzpírání družstev 2012 </t>
  </si>
  <si>
    <t>Podhola Antonín</t>
  </si>
  <si>
    <t>Milan Lutter</t>
  </si>
  <si>
    <t>Brno</t>
  </si>
  <si>
    <t>M5</t>
  </si>
  <si>
    <t>trh</t>
  </si>
  <si>
    <t>HK 77 kg</t>
  </si>
  <si>
    <t>95 kg</t>
  </si>
  <si>
    <t>Anton Magdolen</t>
  </si>
  <si>
    <t>M7</t>
  </si>
  <si>
    <t>nadhoz</t>
  </si>
  <si>
    <t>HK 105 kg</t>
  </si>
  <si>
    <t>116 kg</t>
  </si>
  <si>
    <t>České rekordy: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</si>
</sst>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000"/>
    <numFmt numFmtId="165" formatCode="0_ ;[Red]\-0\ "/>
    <numFmt numFmtId="166" formatCode="0.000"/>
  </numFmts>
  <fonts count="25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12"/>
      <color rgb="FF0033CC"/>
      <name val="Times New Roman"/>
      <family val="1"/>
      <charset val="238"/>
    </font>
    <font>
      <b/>
      <sz val="12"/>
      <color rgb="FF0033CC"/>
      <name val="Arial"/>
      <family val="2"/>
      <charset val="238"/>
    </font>
    <font>
      <b/>
      <sz val="10"/>
      <color rgb="FF0033CC"/>
      <name val="Arial"/>
      <family val="2"/>
      <charset val="238"/>
    </font>
    <font>
      <b/>
      <sz val="12"/>
      <color rgb="FFA50021"/>
      <name val="Times New Roman"/>
      <family val="1"/>
      <charset val="238"/>
    </font>
    <font>
      <b/>
      <sz val="12"/>
      <color rgb="FFA50021"/>
      <name val="Arial"/>
      <family val="2"/>
      <charset val="238"/>
    </font>
    <font>
      <b/>
      <sz val="10"/>
      <color rgb="FFA50021"/>
      <name val="Arial"/>
      <family val="2"/>
      <charset val="238"/>
    </font>
    <font>
      <sz val="10"/>
      <color rgb="FF0033CC"/>
      <name val="Arial"/>
      <family val="2"/>
      <charset val="238"/>
    </font>
    <font>
      <sz val="10"/>
      <color rgb="FFA50021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/>
    <xf numFmtId="0" fontId="2" fillId="0" borderId="0" xfId="0" applyFont="1"/>
    <xf numFmtId="165" fontId="1" fillId="0" borderId="9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0" borderId="0" xfId="0" applyFont="1"/>
    <xf numFmtId="0" fontId="1" fillId="0" borderId="23" xfId="0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5" fontId="1" fillId="0" borderId="26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165" fontId="1" fillId="0" borderId="30" xfId="0" applyNumberFormat="1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2" borderId="34" xfId="0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Fill="1" applyBorder="1" applyAlignment="1">
      <alignment horizontal="left"/>
    </xf>
    <xf numFmtId="2" fontId="1" fillId="0" borderId="36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165" fontId="1" fillId="0" borderId="38" xfId="0" applyNumberFormat="1" applyFont="1" applyFill="1" applyBorder="1" applyAlignment="1">
      <alignment horizontal="center"/>
    </xf>
    <xf numFmtId="165" fontId="1" fillId="0" borderId="39" xfId="0" applyNumberFormat="1" applyFont="1" applyBorder="1" applyAlignment="1">
      <alignment horizontal="center" vertic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40" xfId="0" applyFont="1" applyFill="1" applyBorder="1" applyAlignment="1"/>
    <xf numFmtId="2" fontId="1" fillId="0" borderId="41" xfId="0" applyNumberFormat="1" applyFont="1" applyFill="1" applyBorder="1" applyAlignment="1">
      <alignment horizontal="center"/>
    </xf>
    <xf numFmtId="1" fontId="1" fillId="0" borderId="41" xfId="0" applyNumberFormat="1" applyFont="1" applyFill="1" applyBorder="1" applyAlignment="1">
      <alignment horizontal="center"/>
    </xf>
    <xf numFmtId="0" fontId="1" fillId="0" borderId="23" xfId="0" applyFont="1" applyFill="1" applyBorder="1" applyAlignment="1"/>
    <xf numFmtId="165" fontId="1" fillId="0" borderId="42" xfId="0" applyNumberFormat="1" applyFont="1" applyFill="1" applyBorder="1" applyAlignment="1">
      <alignment horizontal="center"/>
    </xf>
    <xf numFmtId="165" fontId="1" fillId="0" borderId="4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66" fontId="0" fillId="0" borderId="0" xfId="0" applyNumberFormat="1"/>
    <xf numFmtId="164" fontId="1" fillId="0" borderId="41" xfId="0" applyNumberFormat="1" applyFont="1" applyFill="1" applyBorder="1" applyAlignment="1">
      <alignment horizontal="center"/>
    </xf>
    <xf numFmtId="165" fontId="1" fillId="0" borderId="47" xfId="0" applyNumberFormat="1" applyFont="1" applyFill="1" applyBorder="1" applyAlignment="1">
      <alignment horizontal="center"/>
    </xf>
    <xf numFmtId="165" fontId="1" fillId="0" borderId="48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165" fontId="1" fillId="0" borderId="50" xfId="0" applyNumberFormat="1" applyFont="1" applyBorder="1" applyAlignment="1">
      <alignment horizontal="center"/>
    </xf>
    <xf numFmtId="165" fontId="1" fillId="0" borderId="48" xfId="0" applyNumberFormat="1" applyFont="1" applyBorder="1" applyAlignment="1">
      <alignment horizontal="center"/>
    </xf>
    <xf numFmtId="0" fontId="1" fillId="0" borderId="51" xfId="0" applyFont="1" applyFill="1" applyBorder="1" applyAlignment="1">
      <alignment horizontal="left"/>
    </xf>
    <xf numFmtId="2" fontId="1" fillId="0" borderId="52" xfId="0" applyNumberFormat="1" applyFont="1" applyFill="1" applyBorder="1" applyAlignment="1">
      <alignment horizontal="center"/>
    </xf>
    <xf numFmtId="164" fontId="1" fillId="0" borderId="52" xfId="0" applyNumberFormat="1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" fontId="1" fillId="0" borderId="57" xfId="0" applyNumberFormat="1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0" fontId="10" fillId="0" borderId="0" xfId="0" applyFont="1"/>
    <xf numFmtId="0" fontId="12" fillId="0" borderId="0" xfId="0" applyFont="1"/>
    <xf numFmtId="1" fontId="13" fillId="0" borderId="55" xfId="0" applyNumberFormat="1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1" fontId="13" fillId="0" borderId="57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4" fillId="0" borderId="0" xfId="0" applyFont="1"/>
    <xf numFmtId="1" fontId="15" fillId="0" borderId="86" xfId="0" applyNumberFormat="1" applyFont="1" applyBorder="1" applyAlignment="1">
      <alignment horizontal="center"/>
    </xf>
    <xf numFmtId="0" fontId="15" fillId="0" borderId="86" xfId="0" applyFont="1" applyBorder="1" applyAlignment="1">
      <alignment horizontal="center"/>
    </xf>
    <xf numFmtId="1" fontId="15" fillId="0" borderId="57" xfId="0" applyNumberFormat="1" applyFont="1" applyBorder="1" applyAlignment="1">
      <alignment horizontal="center"/>
    </xf>
    <xf numFmtId="0" fontId="15" fillId="0" borderId="88" xfId="0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1" fontId="18" fillId="0" borderId="55" xfId="0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1" fontId="18" fillId="0" borderId="57" xfId="0" applyNumberFormat="1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5" fillId="2" borderId="21" xfId="0" applyNumberFormat="1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21" fillId="0" borderId="0" xfId="0" applyFont="1"/>
    <xf numFmtId="164" fontId="18" fillId="2" borderId="21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" fillId="2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164" fontId="2" fillId="0" borderId="61" xfId="0" applyNumberFormat="1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3" xfId="0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164" fontId="2" fillId="0" borderId="62" xfId="0" applyNumberFormat="1" applyFont="1" applyFill="1" applyBorder="1" applyAlignment="1">
      <alignment horizontal="center"/>
    </xf>
    <xf numFmtId="164" fontId="2" fillId="0" borderId="54" xfId="0" applyNumberFormat="1" applyFont="1" applyFill="1" applyBorder="1" applyAlignment="1">
      <alignment horizontal="center"/>
    </xf>
    <xf numFmtId="164" fontId="2" fillId="0" borderId="63" xfId="0" applyNumberFormat="1" applyFont="1" applyFill="1" applyBorder="1" applyAlignment="1">
      <alignment horizontal="center"/>
    </xf>
    <xf numFmtId="164" fontId="2" fillId="0" borderId="65" xfId="0" applyNumberFormat="1" applyFont="1" applyFill="1" applyBorder="1" applyAlignment="1">
      <alignment horizontal="center"/>
    </xf>
    <xf numFmtId="164" fontId="2" fillId="0" borderId="6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4" fillId="0" borderId="64" xfId="0" applyFont="1" applyBorder="1" applyAlignment="1"/>
    <xf numFmtId="0" fontId="4" fillId="0" borderId="59" xfId="0" applyFont="1" applyBorder="1" applyAlignment="1"/>
    <xf numFmtId="0" fontId="4" fillId="0" borderId="68" xfId="0" applyFont="1" applyBorder="1" applyAlignment="1"/>
    <xf numFmtId="0" fontId="13" fillId="2" borderId="58" xfId="0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8" fillId="2" borderId="58" xfId="0" applyFont="1" applyFill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164" fontId="1" fillId="0" borderId="61" xfId="0" applyNumberFormat="1" applyFont="1" applyFill="1" applyBorder="1" applyAlignment="1">
      <alignment horizontal="center"/>
    </xf>
    <xf numFmtId="164" fontId="15" fillId="0" borderId="87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2" fillId="3" borderId="6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5" fillId="0" borderId="87" xfId="0" applyFont="1" applyBorder="1" applyAlignment="1">
      <alignment horizont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69" xfId="0" applyFont="1" applyBorder="1" applyAlignment="1"/>
    <xf numFmtId="0" fontId="1" fillId="0" borderId="0" xfId="0" applyFont="1" applyFill="1" applyBorder="1" applyAlignment="1">
      <alignment horizontal="left"/>
    </xf>
    <xf numFmtId="0" fontId="0" fillId="0" borderId="0" xfId="0" applyAlignment="1"/>
    <xf numFmtId="0" fontId="2" fillId="3" borderId="61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2" fillId="3" borderId="6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5" fillId="0" borderId="82" xfId="0" applyFont="1" applyBorder="1" applyAlignment="1">
      <alignment horizontal="left" vertical="center"/>
    </xf>
    <xf numFmtId="0" fontId="15" fillId="0" borderId="83" xfId="0" applyFont="1" applyBorder="1" applyAlignment="1">
      <alignment horizontal="left" vertical="center"/>
    </xf>
    <xf numFmtId="164" fontId="15" fillId="0" borderId="84" xfId="0" applyNumberFormat="1" applyFont="1" applyBorder="1" applyAlignment="1">
      <alignment horizontal="center"/>
    </xf>
    <xf numFmtId="0" fontId="15" fillId="0" borderId="85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73" xfId="0" applyFont="1" applyBorder="1" applyAlignment="1">
      <alignment horizontal="center"/>
    </xf>
    <xf numFmtId="164" fontId="13" fillId="0" borderId="72" xfId="0" applyNumberFormat="1" applyFont="1" applyBorder="1" applyAlignment="1">
      <alignment horizontal="center"/>
    </xf>
    <xf numFmtId="164" fontId="13" fillId="0" borderId="73" xfId="0" applyNumberFormat="1" applyFont="1" applyBorder="1" applyAlignment="1">
      <alignment horizontal="center"/>
    </xf>
    <xf numFmtId="164" fontId="1" fillId="0" borderId="74" xfId="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64" fontId="1" fillId="0" borderId="73" xfId="0" applyNumberFormat="1" applyFont="1" applyBorder="1" applyAlignment="1">
      <alignment horizontal="center"/>
    </xf>
    <xf numFmtId="164" fontId="18" fillId="0" borderId="72" xfId="0" applyNumberFormat="1" applyFont="1" applyBorder="1" applyAlignment="1">
      <alignment horizontal="center"/>
    </xf>
    <xf numFmtId="164" fontId="18" fillId="0" borderId="73" xfId="0" applyNumberFormat="1" applyFont="1" applyBorder="1" applyAlignment="1">
      <alignment horizontal="center"/>
    </xf>
    <xf numFmtId="0" fontId="13" fillId="0" borderId="70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8" fillId="0" borderId="70" xfId="0" applyFont="1" applyBorder="1" applyAlignment="1">
      <alignment horizontal="left" vertical="center"/>
    </xf>
    <xf numFmtId="0" fontId="18" fillId="0" borderId="71" xfId="0" applyFont="1" applyBorder="1" applyAlignment="1">
      <alignment horizontal="left" vertical="center"/>
    </xf>
    <xf numFmtId="0" fontId="1" fillId="0" borderId="76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164" fontId="1" fillId="0" borderId="80" xfId="0" applyNumberFormat="1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164" fontId="1" fillId="0" borderId="76" xfId="0" applyNumberFormat="1" applyFont="1" applyBorder="1" applyAlignment="1">
      <alignment horizontal="center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9" fillId="0" borderId="78" xfId="0" applyFont="1" applyBorder="1" applyAlignment="1">
      <alignment horizontal="left" vertical="center"/>
    </xf>
    <xf numFmtId="0" fontId="9" fillId="0" borderId="79" xfId="0" applyFont="1" applyBorder="1" applyAlignment="1">
      <alignment horizontal="left" vertical="center"/>
    </xf>
  </cellXfs>
  <cellStyles count="2">
    <cellStyle name="měny 2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Y107"/>
  <sheetViews>
    <sheetView tabSelected="1" zoomScale="70" zoomScaleNormal="70" workbookViewId="0">
      <selection activeCell="W71" sqref="W71"/>
    </sheetView>
  </sheetViews>
  <sheetFormatPr defaultRowHeight="12.75" x14ac:dyDescent="0.2"/>
  <cols>
    <col min="1" max="1" width="17" customWidth="1"/>
    <col min="2" max="2" width="8.42578125" customWidth="1"/>
    <col min="3" max="3" width="11.5703125" customWidth="1"/>
    <col min="4" max="4" width="11.7109375" customWidth="1"/>
    <col min="5" max="5" width="10.28515625" customWidth="1"/>
    <col min="6" max="6" width="8" customWidth="1"/>
    <col min="7" max="7" width="7.140625" customWidth="1"/>
    <col min="8" max="8" width="6.85546875" customWidth="1"/>
    <col min="9" max="9" width="8.42578125" customWidth="1"/>
    <col min="10" max="10" width="6.140625" customWidth="1"/>
    <col min="11" max="11" width="7" customWidth="1"/>
    <col min="12" max="12" width="7.42578125" customWidth="1"/>
    <col min="13" max="13" width="6.140625" customWidth="1"/>
    <col min="14" max="14" width="7" customWidth="1"/>
    <col min="15" max="15" width="11.140625" customWidth="1"/>
    <col min="16" max="16" width="12.85546875" customWidth="1"/>
    <col min="17" max="17" width="8.42578125" customWidth="1"/>
    <col min="18" max="18" width="9.5703125" customWidth="1"/>
    <col min="19" max="19" width="9.42578125" customWidth="1"/>
    <col min="20" max="20" width="4.140625" customWidth="1"/>
    <col min="22" max="22" width="17.5703125" customWidth="1"/>
  </cols>
  <sheetData>
    <row r="1" spans="1:18" ht="22.5" x14ac:dyDescent="0.3">
      <c r="A1" s="132" t="s">
        <v>114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8" ht="23.25" thickBot="1" x14ac:dyDescent="0.35">
      <c r="A2" s="134" t="s">
        <v>59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8" ht="17.25" thickTop="1" thickBot="1" x14ac:dyDescent="0.3">
      <c r="A3" s="136"/>
      <c r="B3" s="137"/>
      <c r="C3" s="126"/>
      <c r="D3" s="125"/>
      <c r="E3" s="126"/>
      <c r="F3" s="138" t="s">
        <v>8</v>
      </c>
      <c r="G3" s="137"/>
      <c r="H3" s="137"/>
      <c r="I3" s="126"/>
      <c r="J3" s="138" t="s">
        <v>7</v>
      </c>
      <c r="K3" s="137"/>
      <c r="L3" s="137"/>
      <c r="M3" s="126"/>
      <c r="N3" s="139"/>
      <c r="O3" s="140"/>
      <c r="P3" s="140"/>
      <c r="Q3" s="141"/>
    </row>
    <row r="4" spans="1:18" ht="16.5" thickBot="1" x14ac:dyDescent="0.3">
      <c r="A4" s="20" t="s">
        <v>12</v>
      </c>
      <c r="B4" s="21" t="s">
        <v>6</v>
      </c>
      <c r="C4" s="21" t="s">
        <v>13</v>
      </c>
      <c r="D4" s="83" t="s">
        <v>9</v>
      </c>
      <c r="E4" s="83" t="s">
        <v>21</v>
      </c>
      <c r="F4" s="8" t="s">
        <v>1</v>
      </c>
      <c r="G4" s="9" t="s">
        <v>2</v>
      </c>
      <c r="H4" s="9" t="s">
        <v>3</v>
      </c>
      <c r="I4" s="22" t="s">
        <v>8</v>
      </c>
      <c r="J4" s="23" t="s">
        <v>1</v>
      </c>
      <c r="K4" s="24" t="s">
        <v>2</v>
      </c>
      <c r="L4" s="24" t="s">
        <v>3</v>
      </c>
      <c r="M4" s="22" t="s">
        <v>10</v>
      </c>
      <c r="N4" s="25" t="s">
        <v>11</v>
      </c>
      <c r="O4" s="26" t="s">
        <v>4</v>
      </c>
      <c r="P4" s="7" t="s">
        <v>14</v>
      </c>
      <c r="Q4" s="27" t="s">
        <v>5</v>
      </c>
      <c r="R4" s="18"/>
    </row>
    <row r="5" spans="1:18" s="112" customFormat="1" ht="17.25" thickTop="1" thickBot="1" x14ac:dyDescent="0.3">
      <c r="A5" s="150" t="s">
        <v>27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2"/>
      <c r="P5" s="110">
        <f>SUM(O6:O9)-MIN(O6:O9)</f>
        <v>978.58398161764671</v>
      </c>
      <c r="Q5" s="111">
        <f>RANK(P5,P5:P75,0)</f>
        <v>4</v>
      </c>
    </row>
    <row r="6" spans="1:18" ht="15.75" x14ac:dyDescent="0.25">
      <c r="A6" s="31" t="s">
        <v>57</v>
      </c>
      <c r="B6" s="6">
        <v>105</v>
      </c>
      <c r="C6" s="32">
        <f>10^(0.784780654*((LOG((B6/173.961)/LOG(10))*(LOG((B6/173.961)/LOG(10))))))</f>
        <v>1.0907599475391974</v>
      </c>
      <c r="D6" s="84">
        <v>1962</v>
      </c>
      <c r="E6" s="14">
        <f>VLOOKUP(D6,Mast.koef.!B2:D62,3,0)</f>
        <v>1.2430000000000001</v>
      </c>
      <c r="F6" s="33">
        <v>-125</v>
      </c>
      <c r="G6" s="12">
        <v>127</v>
      </c>
      <c r="H6" s="12">
        <v>-130</v>
      </c>
      <c r="I6" s="34">
        <f>IF(MAX(F6:H6)&lt;0,0,MAX(F6:H6))</f>
        <v>127</v>
      </c>
      <c r="J6" s="35">
        <v>-145</v>
      </c>
      <c r="K6" s="36">
        <v>145</v>
      </c>
      <c r="L6" s="36">
        <v>0</v>
      </c>
      <c r="M6" s="15">
        <f>IF(MAX(J6:L6)&lt;0,0,MAX(J6:L6))</f>
        <v>145</v>
      </c>
      <c r="N6" s="37">
        <f>I6+M6</f>
        <v>272</v>
      </c>
      <c r="O6" s="38">
        <f>N6*C6*E6</f>
        <v>368.78157522321249</v>
      </c>
      <c r="P6" s="153" t="s">
        <v>108</v>
      </c>
      <c r="Q6" s="122"/>
      <c r="R6" s="30"/>
    </row>
    <row r="7" spans="1:18" ht="15.75" x14ac:dyDescent="0.25">
      <c r="A7" s="39" t="s">
        <v>33</v>
      </c>
      <c r="B7" s="1">
        <v>95.4</v>
      </c>
      <c r="C7" s="32">
        <f>10^(0.784780654*((LOG((B7/173.961)/LOG(10))*(LOG((B7/173.961)/LOG(10))))))</f>
        <v>1.1308904249798759</v>
      </c>
      <c r="D7" s="84">
        <v>1958</v>
      </c>
      <c r="E7" s="14">
        <f>VLOOKUP(D7,Mast.koef.!B2:D62,3,0)</f>
        <v>1.319</v>
      </c>
      <c r="F7" s="40">
        <v>60</v>
      </c>
      <c r="G7" s="3">
        <v>70</v>
      </c>
      <c r="H7" s="3">
        <v>75</v>
      </c>
      <c r="I7" s="34">
        <f>IF(MAX(F7:H7)&lt;0,0,MAX(F7:H7))</f>
        <v>75</v>
      </c>
      <c r="J7" s="35">
        <v>90</v>
      </c>
      <c r="K7" s="36">
        <v>-95</v>
      </c>
      <c r="L7" s="36">
        <v>0</v>
      </c>
      <c r="M7" s="13">
        <f>IF(MAX(J7:L7)&lt;0,0,MAX(J7:L7))</f>
        <v>90</v>
      </c>
      <c r="N7" s="41">
        <f>I7+M7</f>
        <v>165</v>
      </c>
      <c r="O7" s="38">
        <f>N7*C7*E7</f>
        <v>246.12133764049528</v>
      </c>
      <c r="P7" s="123"/>
      <c r="Q7" s="124"/>
      <c r="R7" s="30"/>
    </row>
    <row r="8" spans="1:18" ht="15.75" x14ac:dyDescent="0.25">
      <c r="A8" s="39" t="s">
        <v>34</v>
      </c>
      <c r="B8" s="1">
        <v>109.3</v>
      </c>
      <c r="C8" s="32">
        <f>10^(0.784780654*((LOG((B8/173.961)/LOG(10))*(LOG((B8/173.961)/LOG(10))))))</f>
        <v>1.0763880383791002</v>
      </c>
      <c r="D8" s="84">
        <v>1965</v>
      </c>
      <c r="E8" s="14">
        <f>VLOOKUP(D8,Mast.koef.!B2:D62,3,0)</f>
        <v>1.2170000000000001</v>
      </c>
      <c r="F8" s="40">
        <v>-97</v>
      </c>
      <c r="G8" s="3">
        <v>97</v>
      </c>
      <c r="H8" s="3">
        <v>-105</v>
      </c>
      <c r="I8" s="34">
        <f>IF(MAX(F8:H8)&lt;0,0,MAX(F8:H8))</f>
        <v>97</v>
      </c>
      <c r="J8" s="35">
        <v>120</v>
      </c>
      <c r="K8" s="36">
        <v>130</v>
      </c>
      <c r="L8" s="36">
        <v>0</v>
      </c>
      <c r="M8" s="13">
        <f>IF(MAX(J8:L8)&lt;0,0,MAX(J8:L8))</f>
        <v>130</v>
      </c>
      <c r="N8" s="41">
        <f>I8+M8</f>
        <v>227</v>
      </c>
      <c r="O8" s="38">
        <f>N8*C8*E8</f>
        <v>297.36188309457185</v>
      </c>
      <c r="P8" s="123"/>
      <c r="Q8" s="124"/>
    </row>
    <row r="9" spans="1:18" ht="16.5" thickBot="1" x14ac:dyDescent="0.3">
      <c r="A9" s="39" t="s">
        <v>35</v>
      </c>
      <c r="B9" s="1">
        <v>90</v>
      </c>
      <c r="C9" s="32">
        <f>10^(0.784780654*((LOG((B9/173.961)/LOG(10))*(LOG((B9/173.961)/LOG(10))))))</f>
        <v>1.1595405612126179</v>
      </c>
      <c r="D9" s="84">
        <v>1960</v>
      </c>
      <c r="E9" s="14">
        <f>VLOOKUP(D9,Mast.koef.!B2:D62,3,0)</f>
        <v>1.2709999999999999</v>
      </c>
      <c r="F9" s="40">
        <v>85</v>
      </c>
      <c r="G9" s="3">
        <v>90</v>
      </c>
      <c r="H9" s="3">
        <v>92</v>
      </c>
      <c r="I9" s="34">
        <f>IF(MAX(F9:H9)&lt;0,0,MAX(F9:H9))</f>
        <v>92</v>
      </c>
      <c r="J9" s="35">
        <v>110</v>
      </c>
      <c r="K9" s="36">
        <v>115</v>
      </c>
      <c r="L9" s="36">
        <v>120</v>
      </c>
      <c r="M9" s="13">
        <f>IF(MAX(J9:L9)&lt;0,0,MAX(J9:L9))</f>
        <v>120</v>
      </c>
      <c r="N9" s="41">
        <f>I9+M9</f>
        <v>212</v>
      </c>
      <c r="O9" s="38">
        <f>N9*C9*E9</f>
        <v>312.44052329986232</v>
      </c>
      <c r="P9" s="123"/>
      <c r="Q9" s="124"/>
    </row>
    <row r="10" spans="1:18" ht="17.25" thickTop="1" thickBot="1" x14ac:dyDescent="0.3">
      <c r="A10" s="118" t="s">
        <v>28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20"/>
      <c r="P10" s="45">
        <f>SUM(O11:O14)-MIN(O11:O14)</f>
        <v>919.95701180584615</v>
      </c>
      <c r="Q10" s="29">
        <f>RANK(P10,P5:P75,0)</f>
        <v>6</v>
      </c>
    </row>
    <row r="11" spans="1:18" ht="15.75" x14ac:dyDescent="0.25">
      <c r="A11" s="31" t="s">
        <v>80</v>
      </c>
      <c r="B11" s="6">
        <v>90.4</v>
      </c>
      <c r="C11" s="32">
        <f>10^(0.784780654*((LOG((B11/173.961)/LOG(10))*(LOG((B11/173.961)/LOG(10))))))</f>
        <v>1.157240668653051</v>
      </c>
      <c r="D11" s="84">
        <v>1976</v>
      </c>
      <c r="E11" s="14">
        <f>VLOOKUP(D11,Mast.koef.!B2:D62,3,0)</f>
        <v>1.087</v>
      </c>
      <c r="F11" s="33">
        <v>110</v>
      </c>
      <c r="G11" s="12">
        <v>115</v>
      </c>
      <c r="H11" s="12">
        <v>120</v>
      </c>
      <c r="I11" s="34">
        <f>IF(MAX(F11:H11)&lt;0,0,MAX(F11:H11))</f>
        <v>120</v>
      </c>
      <c r="J11" s="35">
        <v>147</v>
      </c>
      <c r="K11" s="36">
        <v>152</v>
      </c>
      <c r="L11" s="36">
        <v>-155</v>
      </c>
      <c r="M11" s="15">
        <f>IF(MAX(J11:L11)&lt;0,0,MAX(J11:L11))</f>
        <v>152</v>
      </c>
      <c r="N11" s="46">
        <f>I11+M11</f>
        <v>272</v>
      </c>
      <c r="O11" s="38">
        <f>N11*C11*E11</f>
        <v>342.15440505663571</v>
      </c>
      <c r="P11" s="121" t="s">
        <v>106</v>
      </c>
      <c r="Q11" s="127"/>
    </row>
    <row r="12" spans="1:18" ht="15.75" x14ac:dyDescent="0.25">
      <c r="A12" s="39" t="s">
        <v>81</v>
      </c>
      <c r="B12" s="1">
        <v>99.7</v>
      </c>
      <c r="C12" s="32">
        <f>10^(0.784780654*((LOG((B12/173.961)/LOG(10))*(LOG((B12/173.961)/LOG(10))))))</f>
        <v>1.1113927034540658</v>
      </c>
      <c r="D12" s="84">
        <v>1975</v>
      </c>
      <c r="E12" s="14">
        <f>VLOOKUP(D12,Mast.koef.!B2:D62,3,0)</f>
        <v>1.1000000000000001</v>
      </c>
      <c r="F12" s="40">
        <v>107</v>
      </c>
      <c r="G12" s="3">
        <v>-115</v>
      </c>
      <c r="H12" s="3">
        <v>115</v>
      </c>
      <c r="I12" s="34">
        <f>IF(MAX(F12:H12)&lt;0,0,MAX(F12:H12))</f>
        <v>115</v>
      </c>
      <c r="J12" s="42">
        <v>140</v>
      </c>
      <c r="K12" s="2">
        <v>147</v>
      </c>
      <c r="L12" s="2">
        <v>153</v>
      </c>
      <c r="M12" s="13">
        <f>IF(MAX(J12:L12)&lt;0,0,MAX(J12:L12))</f>
        <v>153</v>
      </c>
      <c r="N12" s="41">
        <f>I12+M12</f>
        <v>268</v>
      </c>
      <c r="O12" s="38">
        <f>N12*C12*E12</f>
        <v>327.63856897825866</v>
      </c>
      <c r="P12" s="128"/>
      <c r="Q12" s="129"/>
    </row>
    <row r="13" spans="1:18" ht="15.75" x14ac:dyDescent="0.25">
      <c r="A13" s="47" t="s">
        <v>82</v>
      </c>
      <c r="B13" s="48">
        <v>93.9</v>
      </c>
      <c r="C13" s="32">
        <f>10^(0.784780654*((LOG((B13/173.961)/LOG(10))*(LOG((B13/173.961)/LOG(10))))))</f>
        <v>1.1383511001590456</v>
      </c>
      <c r="D13" s="84">
        <v>1977</v>
      </c>
      <c r="E13" s="14">
        <f>VLOOKUP(D13,Mast.koef.!B2:D62,3,0)</f>
        <v>1.0720000000000001</v>
      </c>
      <c r="F13" s="40">
        <v>65</v>
      </c>
      <c r="G13" s="3">
        <v>75</v>
      </c>
      <c r="H13" s="3">
        <v>80</v>
      </c>
      <c r="I13" s="34">
        <f>IF(MAX(F13:H13)&lt;0,0,MAX(F13:H13))</f>
        <v>80</v>
      </c>
      <c r="J13" s="42">
        <v>105</v>
      </c>
      <c r="K13" s="2">
        <v>115</v>
      </c>
      <c r="L13" s="2">
        <v>125</v>
      </c>
      <c r="M13" s="13">
        <f>IF(MAX(J13:L13)&lt;0,0,MAX(J13:L13))</f>
        <v>125</v>
      </c>
      <c r="N13" s="41">
        <f>I13+M13</f>
        <v>205</v>
      </c>
      <c r="O13" s="38">
        <f>N13*C13*E13</f>
        <v>250.16403777095189</v>
      </c>
      <c r="P13" s="128"/>
      <c r="Q13" s="129"/>
    </row>
    <row r="14" spans="1:18" ht="16.5" thickBot="1" x14ac:dyDescent="0.3">
      <c r="A14" s="47"/>
      <c r="B14" s="48">
        <v>30</v>
      </c>
      <c r="C14" s="32">
        <f>10^(0.784780654*((LOG((B14/173.961)/LOG(10))*(LOG((B14/173.961)/LOG(10))))))</f>
        <v>2.8659659187392159</v>
      </c>
      <c r="D14" s="84">
        <v>1952</v>
      </c>
      <c r="E14" s="14">
        <f>VLOOKUP(D14,Mast.koef.!B2:D62,3,0)</f>
        <v>1.5089999999999999</v>
      </c>
      <c r="F14" s="49"/>
      <c r="G14" s="50"/>
      <c r="H14" s="50"/>
      <c r="I14" s="5">
        <f>IF(MAX(F14:H14)&lt;0,0,MAX(F14:H14))</f>
        <v>0</v>
      </c>
      <c r="J14" s="51"/>
      <c r="K14" s="52"/>
      <c r="L14" s="52"/>
      <c r="M14" s="13">
        <f>IF(MAX(J14:L14)&lt;0,0,MAX(J14:L14))</f>
        <v>0</v>
      </c>
      <c r="N14" s="41">
        <f>I14+M14</f>
        <v>0</v>
      </c>
      <c r="O14" s="38">
        <f>N14*C14*E14</f>
        <v>0</v>
      </c>
      <c r="P14" s="130"/>
      <c r="Q14" s="131"/>
    </row>
    <row r="15" spans="1:18" ht="17.25" thickTop="1" thickBot="1" x14ac:dyDescent="0.3">
      <c r="A15" s="142" t="s">
        <v>29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28">
        <f>SUM(O16:O19)-MIN(O16:O19)</f>
        <v>1040.8102319536752</v>
      </c>
      <c r="Q15" s="29">
        <f>RANK(P15,P5:P75,0)</f>
        <v>2</v>
      </c>
    </row>
    <row r="16" spans="1:18" ht="15.75" x14ac:dyDescent="0.25">
      <c r="A16" s="53" t="s">
        <v>83</v>
      </c>
      <c r="B16" s="54">
        <v>68.2</v>
      </c>
      <c r="C16" s="32">
        <f>10^(0.784780654*((LOG((B16/173.961)/LOG(10))*(LOG((B16/173.961)/LOG(10))))))</f>
        <v>1.348297799777388</v>
      </c>
      <c r="D16" s="84">
        <v>1977</v>
      </c>
      <c r="E16" s="14">
        <f>VLOOKUP(D16,Mast.koef.!B2:D62,3,0)</f>
        <v>1.0720000000000001</v>
      </c>
      <c r="F16" s="33">
        <v>105</v>
      </c>
      <c r="G16" s="12">
        <v>-110</v>
      </c>
      <c r="H16" s="12">
        <v>110</v>
      </c>
      <c r="I16" s="34">
        <f>IF(MAX(F16:H16)&lt;0,0,MAX(F16:H16))</f>
        <v>110</v>
      </c>
      <c r="J16" s="42">
        <v>115</v>
      </c>
      <c r="K16" s="2">
        <v>122</v>
      </c>
      <c r="L16" s="2">
        <v>-126</v>
      </c>
      <c r="M16" s="15">
        <f>IF(MAX(J16:L16)&lt;0,0,MAX(J16:L16))</f>
        <v>122</v>
      </c>
      <c r="N16" s="46">
        <f>I16+M16</f>
        <v>232</v>
      </c>
      <c r="O16" s="38">
        <f>N16*C16*E16</f>
        <v>335.32705599583551</v>
      </c>
      <c r="P16" s="121" t="s">
        <v>110</v>
      </c>
      <c r="Q16" s="122"/>
    </row>
    <row r="17" spans="1:17" ht="15.75" x14ac:dyDescent="0.25">
      <c r="A17" s="56" t="s">
        <v>36</v>
      </c>
      <c r="B17" s="6">
        <v>76.599999999999994</v>
      </c>
      <c r="C17" s="32">
        <f>10^(0.784780654*((LOG((B17/173.961)/LOG(10))*(LOG((B17/173.961)/LOG(10))))))</f>
        <v>1.2577220494206638</v>
      </c>
      <c r="D17" s="84">
        <v>1942</v>
      </c>
      <c r="E17" s="14">
        <f>VLOOKUP(D17,Mast.koef.!B2:D62,3,0)</f>
        <v>1.9330000000000001</v>
      </c>
      <c r="F17" s="33">
        <v>57</v>
      </c>
      <c r="G17" s="12">
        <v>60</v>
      </c>
      <c r="H17" s="12">
        <v>61</v>
      </c>
      <c r="I17" s="34">
        <f>IF(MAX(F17:H17)&lt;0,0,MAX(F17:H17))</f>
        <v>61</v>
      </c>
      <c r="J17" s="42">
        <v>70</v>
      </c>
      <c r="K17" s="2">
        <v>75</v>
      </c>
      <c r="L17" s="2">
        <v>-77</v>
      </c>
      <c r="M17" s="13">
        <f>IF(MAX(J17:L17)&lt;0,0,MAX(J17:L17))</f>
        <v>75</v>
      </c>
      <c r="N17" s="46">
        <f>I17+M17</f>
        <v>136</v>
      </c>
      <c r="O17" s="38">
        <f>N17*C17*E17</f>
        <v>330.6400341280995</v>
      </c>
      <c r="P17" s="123"/>
      <c r="Q17" s="124"/>
    </row>
    <row r="18" spans="1:17" ht="15.75" x14ac:dyDescent="0.25">
      <c r="A18" s="56" t="s">
        <v>37</v>
      </c>
      <c r="B18" s="6">
        <v>99.5</v>
      </c>
      <c r="C18" s="32">
        <f>10^(0.784780654*((LOG((B18/173.961)/LOG(10))*(LOG((B18/173.961)/LOG(10))))))</f>
        <v>1.112241382693226</v>
      </c>
      <c r="D18" s="84">
        <v>1947</v>
      </c>
      <c r="E18" s="14">
        <f>VLOOKUP(D18,Mast.koef.!B2:D62,3,0)</f>
        <v>1.6359999999999999</v>
      </c>
      <c r="F18" s="33">
        <v>-90</v>
      </c>
      <c r="G18" s="12">
        <v>90</v>
      </c>
      <c r="H18" s="12">
        <v>-96</v>
      </c>
      <c r="I18" s="34">
        <f>IF(MAX(F18:H18)&lt;0,0,MAX(F18:H18))</f>
        <v>90</v>
      </c>
      <c r="J18" s="42">
        <v>110</v>
      </c>
      <c r="K18" s="2">
        <v>-116</v>
      </c>
      <c r="L18" s="2">
        <v>116</v>
      </c>
      <c r="M18" s="13">
        <f>IF(MAX(J18:L18)&lt;0,0,MAX(J18:L18))</f>
        <v>116</v>
      </c>
      <c r="N18" s="46">
        <f>I18+M18</f>
        <v>206</v>
      </c>
      <c r="O18" s="38">
        <f>N18*C18*E18</f>
        <v>374.8431418297402</v>
      </c>
      <c r="P18" s="123"/>
      <c r="Q18" s="124"/>
    </row>
    <row r="19" spans="1:17" ht="16.5" thickBot="1" x14ac:dyDescent="0.3">
      <c r="A19" s="31"/>
      <c r="B19" s="6">
        <v>30</v>
      </c>
      <c r="C19" s="32">
        <f>10^(0.784780654*((LOG((B19/173.961)/LOG(10))*(LOG((B19/173.961)/LOG(10))))))</f>
        <v>2.8659659187392159</v>
      </c>
      <c r="D19" s="84">
        <v>1952</v>
      </c>
      <c r="E19" s="14">
        <f>VLOOKUP(D19,Mast.koef.!B2:D62,3,0)</f>
        <v>1.5089999999999999</v>
      </c>
      <c r="F19" s="40"/>
      <c r="G19" s="3"/>
      <c r="H19" s="3"/>
      <c r="I19" s="34">
        <f>IF(MAX(F19:H19)&lt;0,0,MAX(F19:H19))</f>
        <v>0</v>
      </c>
      <c r="J19" s="35"/>
      <c r="K19" s="36"/>
      <c r="L19" s="36"/>
      <c r="M19" s="13">
        <f>IF(MAX(J19:L19)&lt;0,0,MAX(J19:L19))</f>
        <v>0</v>
      </c>
      <c r="N19" s="41">
        <f>I19+M19</f>
        <v>0</v>
      </c>
      <c r="O19" s="38">
        <f>N19*C19*E19</f>
        <v>0</v>
      </c>
      <c r="P19" s="123"/>
      <c r="Q19" s="124"/>
    </row>
    <row r="20" spans="1:17" ht="17.25" thickTop="1" thickBot="1" x14ac:dyDescent="0.3">
      <c r="A20" s="118" t="s">
        <v>30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20"/>
      <c r="P20" s="28">
        <f>SUM(O21:O24)-MIN(O21:O24)</f>
        <v>802.33666789757353</v>
      </c>
      <c r="Q20" s="29">
        <f>RANK(P20,P5:P75,0)</f>
        <v>8</v>
      </c>
    </row>
    <row r="21" spans="1:17" ht="15.75" x14ac:dyDescent="0.25">
      <c r="A21" s="53" t="s">
        <v>56</v>
      </c>
      <c r="B21" s="54">
        <v>95.8</v>
      </c>
      <c r="C21" s="32">
        <f>10^(0.784780654*((LOG((B21/173.961)/LOG(10))*(LOG((B21/173.961)/LOG(10))))))</f>
        <v>1.128961142817908</v>
      </c>
      <c r="D21" s="84">
        <v>1965</v>
      </c>
      <c r="E21" s="14">
        <f>VLOOKUP(D21,Mast.koef.!B2:D62,3,0)</f>
        <v>1.2170000000000001</v>
      </c>
      <c r="F21" s="33">
        <v>85</v>
      </c>
      <c r="G21" s="12">
        <v>-90</v>
      </c>
      <c r="H21" s="12">
        <v>90</v>
      </c>
      <c r="I21" s="34">
        <f>IF(MAX(F21:H21)&lt;0,0,MAX(F21:H21))</f>
        <v>90</v>
      </c>
      <c r="J21" s="42">
        <v>104</v>
      </c>
      <c r="K21" s="2">
        <v>110</v>
      </c>
      <c r="L21" s="2">
        <v>0</v>
      </c>
      <c r="M21" s="15">
        <f>IF(MAX(J21:L21)&lt;0,0,MAX(J21:L21))</f>
        <v>110</v>
      </c>
      <c r="N21" s="46">
        <f>I21+M21</f>
        <v>200</v>
      </c>
      <c r="O21" s="38">
        <f>N21*C21*E21</f>
        <v>274.78914216187883</v>
      </c>
      <c r="P21" s="121" t="s">
        <v>104</v>
      </c>
      <c r="Q21" s="122"/>
    </row>
    <row r="22" spans="1:17" ht="15.75" x14ac:dyDescent="0.25">
      <c r="A22" s="56" t="s">
        <v>84</v>
      </c>
      <c r="B22" s="6">
        <v>85.6</v>
      </c>
      <c r="C22" s="32">
        <f>10^(0.784780654*((LOG((B22/173.961)/LOG(10))*(LOG((B22/173.961)/LOG(10))))))</f>
        <v>1.1869621223872444</v>
      </c>
      <c r="D22" s="84">
        <v>1954</v>
      </c>
      <c r="E22" s="14">
        <f>VLOOKUP(D22,Mast.koef.!B2:D62,3,0)</f>
        <v>1.4490000000000001</v>
      </c>
      <c r="F22" s="33">
        <v>62</v>
      </c>
      <c r="G22" s="12">
        <v>67</v>
      </c>
      <c r="H22" s="12">
        <v>70</v>
      </c>
      <c r="I22" s="34">
        <f>IF(MAX(F22:H22)&lt;0,0,MAX(F22:H22))</f>
        <v>70</v>
      </c>
      <c r="J22" s="42">
        <v>72</v>
      </c>
      <c r="K22" s="2">
        <v>77</v>
      </c>
      <c r="L22" s="2">
        <v>-82</v>
      </c>
      <c r="M22" s="13">
        <f>IF(MAX(J22:L22)&lt;0,0,MAX(J22:L22))</f>
        <v>77</v>
      </c>
      <c r="N22" s="46">
        <f>I22+M22</f>
        <v>147</v>
      </c>
      <c r="O22" s="38">
        <f>N22*C22*E22</f>
        <v>252.82649295485024</v>
      </c>
      <c r="P22" s="123"/>
      <c r="Q22" s="124"/>
    </row>
    <row r="23" spans="1:17" ht="15.75" x14ac:dyDescent="0.25">
      <c r="A23" s="56" t="s">
        <v>85</v>
      </c>
      <c r="B23" s="6">
        <v>115</v>
      </c>
      <c r="C23" s="32">
        <f>10^(0.784780654*((LOG((B23/173.961)/LOG(10))*(LOG((B23/173.961)/LOG(10))))))</f>
        <v>1.0601259272240662</v>
      </c>
      <c r="D23" s="84">
        <v>1963</v>
      </c>
      <c r="E23" s="14">
        <f>VLOOKUP(D23,Mast.koef.!B2:D62,3,0)</f>
        <v>1.234</v>
      </c>
      <c r="F23" s="33">
        <v>90</v>
      </c>
      <c r="G23" s="12">
        <v>-95</v>
      </c>
      <c r="H23" s="12">
        <v>0</v>
      </c>
      <c r="I23" s="34">
        <f>IF(MAX(F23:H23)&lt;0,0,MAX(F23:H23))</f>
        <v>90</v>
      </c>
      <c r="J23" s="42">
        <v>110</v>
      </c>
      <c r="K23" s="2">
        <v>120</v>
      </c>
      <c r="L23" s="2">
        <v>-125</v>
      </c>
      <c r="M23" s="13">
        <f>IF(MAX(J23:L23)&lt;0,0,MAX(J23:L23))</f>
        <v>120</v>
      </c>
      <c r="N23" s="46">
        <f>I23+M23</f>
        <v>210</v>
      </c>
      <c r="O23" s="38">
        <f>N23*C23*E23</f>
        <v>274.7210327808445</v>
      </c>
      <c r="P23" s="123"/>
      <c r="Q23" s="124"/>
    </row>
    <row r="24" spans="1:17" ht="16.5" thickBot="1" x14ac:dyDescent="0.3">
      <c r="A24" s="31"/>
      <c r="B24" s="6">
        <v>30</v>
      </c>
      <c r="C24" s="32">
        <f>10^(0.784780654*((LOG((B24/173.961)/LOG(10))*(LOG((B24/173.961)/LOG(10))))))</f>
        <v>2.8659659187392159</v>
      </c>
      <c r="D24" s="84">
        <v>1963</v>
      </c>
      <c r="E24" s="14">
        <f>VLOOKUP(D24,Mast.koef.!B2:D62,3,0)</f>
        <v>1.234</v>
      </c>
      <c r="F24" s="40"/>
      <c r="G24" s="3"/>
      <c r="H24" s="3"/>
      <c r="I24" s="34">
        <f>IF(MAX(F24:H24)&lt;0,0,MAX(F24:H24))</f>
        <v>0</v>
      </c>
      <c r="J24" s="35"/>
      <c r="K24" s="36"/>
      <c r="L24" s="36"/>
      <c r="M24" s="13">
        <f>IF(MAX(J24:L24)&lt;0,0,MAX(J24:L24))</f>
        <v>0</v>
      </c>
      <c r="N24" s="41">
        <f>I24+M24</f>
        <v>0</v>
      </c>
      <c r="O24" s="38">
        <f>N24*C24*E24</f>
        <v>0</v>
      </c>
      <c r="P24" s="123"/>
      <c r="Q24" s="124"/>
    </row>
    <row r="25" spans="1:17" s="115" customFormat="1" ht="17.25" thickTop="1" thickBot="1" x14ac:dyDescent="0.3">
      <c r="A25" s="145" t="s">
        <v>26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113">
        <f>SUM(O26:O29)-MIN(O26:O29)</f>
        <v>987.5221517165287</v>
      </c>
      <c r="Q25" s="114">
        <f>RANK(P25,P5:P75,0)</f>
        <v>3</v>
      </c>
    </row>
    <row r="26" spans="1:17" ht="15.75" x14ac:dyDescent="0.25">
      <c r="A26" s="53" t="s">
        <v>38</v>
      </c>
      <c r="B26" s="54">
        <v>71.400000000000006</v>
      </c>
      <c r="C26" s="32">
        <f>10^(0.784780654*((LOG((B26/173.961)/LOG(10))*(LOG((B26/173.961)/LOG(10))))))</f>
        <v>1.3103467742124559</v>
      </c>
      <c r="D26" s="84">
        <v>1969</v>
      </c>
      <c r="E26" s="14">
        <f>VLOOKUP(D26,Mast.koef.!B2:D62,3,0)</f>
        <v>1.17</v>
      </c>
      <c r="F26" s="33">
        <v>80</v>
      </c>
      <c r="G26" s="12">
        <v>85</v>
      </c>
      <c r="H26" s="12">
        <v>87</v>
      </c>
      <c r="I26" s="34">
        <f>IF(MAX(F26:H26)&lt;0,0,MAX(F26:H26))</f>
        <v>87</v>
      </c>
      <c r="J26" s="42">
        <v>-105</v>
      </c>
      <c r="K26" s="2">
        <v>105</v>
      </c>
      <c r="L26" s="2">
        <v>108</v>
      </c>
      <c r="M26" s="15">
        <f>IF(MAX(J26:L26)&lt;0,0,MAX(J26:L26))</f>
        <v>108</v>
      </c>
      <c r="N26" s="46">
        <f>I26+M26</f>
        <v>195</v>
      </c>
      <c r="O26" s="38">
        <f>N26*C26*E26</f>
        <v>298.95561653657177</v>
      </c>
      <c r="P26" s="121" t="s">
        <v>109</v>
      </c>
      <c r="Q26" s="122"/>
    </row>
    <row r="27" spans="1:17" ht="15.75" x14ac:dyDescent="0.25">
      <c r="A27" s="56"/>
      <c r="B27" s="6">
        <v>30</v>
      </c>
      <c r="C27" s="32">
        <f>10^(0.784780654*((LOG((B27/173.961)/LOG(10))*(LOG((B27/173.961)/LOG(10))))))</f>
        <v>2.8659659187392159</v>
      </c>
      <c r="D27" s="84">
        <v>1959</v>
      </c>
      <c r="E27" s="14">
        <f>VLOOKUP(D27,Mast.koef.!B2:D62,3,0)</f>
        <v>1.2929999999999999</v>
      </c>
      <c r="F27" s="33"/>
      <c r="G27" s="12"/>
      <c r="H27" s="12"/>
      <c r="I27" s="34">
        <f>IF(MAX(F27:H27)&lt;0,0,MAX(F27:H27))</f>
        <v>0</v>
      </c>
      <c r="J27" s="42"/>
      <c r="K27" s="2"/>
      <c r="L27" s="2"/>
      <c r="M27" s="13">
        <f>IF(MAX(J27:L27)&lt;0,0,MAX(J27:L27))</f>
        <v>0</v>
      </c>
      <c r="N27" s="46">
        <f>I27+M27</f>
        <v>0</v>
      </c>
      <c r="O27" s="38">
        <f>N27*C27*E27</f>
        <v>0</v>
      </c>
      <c r="P27" s="123"/>
      <c r="Q27" s="124"/>
    </row>
    <row r="28" spans="1:17" ht="15.75" x14ac:dyDescent="0.25">
      <c r="A28" s="56" t="s">
        <v>39</v>
      </c>
      <c r="B28" s="6">
        <v>131.80000000000001</v>
      </c>
      <c r="C28" s="32">
        <f>10^(0.784780654*((LOG((B28/173.961)/LOG(10))*(LOG((B28/173.961)/LOG(10))))))</f>
        <v>1.0266020162198846</v>
      </c>
      <c r="D28" s="84">
        <v>1975</v>
      </c>
      <c r="E28" s="14">
        <f>VLOOKUP(D28,Mast.koef.!B2:D62,3,0)</f>
        <v>1.1000000000000001</v>
      </c>
      <c r="F28" s="33">
        <v>120</v>
      </c>
      <c r="G28" s="12">
        <v>127</v>
      </c>
      <c r="H28" s="12">
        <v>135</v>
      </c>
      <c r="I28" s="34">
        <f>IF(MAX(F28:H28)&lt;0,0,MAX(F28:H28))</f>
        <v>135</v>
      </c>
      <c r="J28" s="42">
        <v>150</v>
      </c>
      <c r="K28" s="2">
        <v>157</v>
      </c>
      <c r="L28" s="2">
        <v>162</v>
      </c>
      <c r="M28" s="13">
        <f>IF(MAX(J28:L28)&lt;0,0,MAX(J28:L28))</f>
        <v>162</v>
      </c>
      <c r="N28" s="46">
        <f>I28+M28</f>
        <v>297</v>
      </c>
      <c r="O28" s="38">
        <f>N28*C28*E28</f>
        <v>335.39087869903631</v>
      </c>
      <c r="P28" s="123"/>
      <c r="Q28" s="124"/>
    </row>
    <row r="29" spans="1:17" ht="16.5" thickBot="1" x14ac:dyDescent="0.3">
      <c r="A29" s="31" t="s">
        <v>40</v>
      </c>
      <c r="B29" s="6">
        <v>76</v>
      </c>
      <c r="C29" s="32">
        <f>10^(0.784780654*((LOG((B29/173.961)/LOG(10))*(LOG((B29/173.961)/LOG(10))))))</f>
        <v>1.2632907073803894</v>
      </c>
      <c r="D29" s="84">
        <v>1956</v>
      </c>
      <c r="E29" s="14">
        <f>VLOOKUP(D29,Mast.koef.!B2:D62,3,0)</f>
        <v>1.3839999999999999</v>
      </c>
      <c r="F29" s="40">
        <v>91</v>
      </c>
      <c r="G29" s="3">
        <v>95</v>
      </c>
      <c r="H29" s="3">
        <v>0</v>
      </c>
      <c r="I29" s="34">
        <f>IF(MAX(F29:H29)&lt;0,0,MAX(F29:H29))</f>
        <v>95</v>
      </c>
      <c r="J29" s="35">
        <v>100</v>
      </c>
      <c r="K29" s="36">
        <v>107</v>
      </c>
      <c r="L29" s="36">
        <v>-114</v>
      </c>
      <c r="M29" s="13">
        <f>IF(MAX(J29:L29)&lt;0,0,MAX(J29:L29))</f>
        <v>107</v>
      </c>
      <c r="N29" s="41">
        <f>I29+M29</f>
        <v>202</v>
      </c>
      <c r="O29" s="38">
        <f>N29*C29*E29</f>
        <v>353.17565648092068</v>
      </c>
      <c r="P29" s="123"/>
      <c r="Q29" s="124"/>
    </row>
    <row r="30" spans="1:17" ht="17.25" thickTop="1" thickBot="1" x14ac:dyDescent="0.3">
      <c r="A30" s="118" t="s">
        <v>75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28">
        <f>SUM(O31:O34)-MIN(O31:O34)</f>
        <v>686.83738714946617</v>
      </c>
      <c r="Q30" s="29">
        <f>RANK(P30,P5:P75,0)</f>
        <v>11</v>
      </c>
    </row>
    <row r="31" spans="1:17" ht="15.75" x14ac:dyDescent="0.25">
      <c r="A31" s="53" t="s">
        <v>115</v>
      </c>
      <c r="B31" s="54">
        <v>78.599999999999994</v>
      </c>
      <c r="C31" s="32">
        <f>10^(0.784780654*((LOG((B31/173.961)/LOG(10))*(LOG((B31/173.961)/LOG(10))))))</f>
        <v>1.2400077820364701</v>
      </c>
      <c r="D31" s="84">
        <v>1957</v>
      </c>
      <c r="E31" s="14">
        <f>VLOOKUP(D31,Mast.koef.!B2:D62,3,0)</f>
        <v>1.35</v>
      </c>
      <c r="F31" s="33">
        <v>70</v>
      </c>
      <c r="G31" s="12">
        <v>-75</v>
      </c>
      <c r="H31" s="12">
        <v>75</v>
      </c>
      <c r="I31" s="34">
        <f>IF(MAX(F31:H31)&lt;0,0,MAX(F31:H31))</f>
        <v>75</v>
      </c>
      <c r="J31" s="42">
        <v>85</v>
      </c>
      <c r="K31" s="2">
        <v>90</v>
      </c>
      <c r="L31" s="2">
        <v>95</v>
      </c>
      <c r="M31" s="13">
        <f>IF(MAX(J31:L31)&lt;0,0,MAX(J31:L31))</f>
        <v>95</v>
      </c>
      <c r="N31" s="46">
        <f>I31+M31</f>
        <v>170</v>
      </c>
      <c r="O31" s="38">
        <f>N31*C31*E31</f>
        <v>284.58178597736992</v>
      </c>
      <c r="P31" s="121" t="s">
        <v>101</v>
      </c>
      <c r="Q31" s="122"/>
    </row>
    <row r="32" spans="1:17" ht="15.75" x14ac:dyDescent="0.25">
      <c r="A32" s="56" t="s">
        <v>49</v>
      </c>
      <c r="B32" s="6">
        <v>99.4</v>
      </c>
      <c r="C32" s="32">
        <f>10^(0.784780654*((LOG((B32/173.961)/LOG(10))*(LOG((B32/173.961)/LOG(10))))))</f>
        <v>1.1126677548596053</v>
      </c>
      <c r="D32" s="84">
        <v>1968</v>
      </c>
      <c r="E32" s="14">
        <f>VLOOKUP(D32,Mast.koef.!B2:D62,3,0)</f>
        <v>1.1830000000000001</v>
      </c>
      <c r="F32" s="33">
        <v>85</v>
      </c>
      <c r="G32" s="12">
        <v>90</v>
      </c>
      <c r="H32" s="12">
        <v>-95</v>
      </c>
      <c r="I32" s="34">
        <f>IF(MAX(F32:H32)&lt;0,0,MAX(F32:H32))</f>
        <v>90</v>
      </c>
      <c r="J32" s="42">
        <v>110</v>
      </c>
      <c r="K32" s="2">
        <v>115</v>
      </c>
      <c r="L32" s="2">
        <v>0</v>
      </c>
      <c r="M32" s="13">
        <f>IF(MAX(J32:L32)&lt;0,0,MAX(J32:L32))</f>
        <v>115</v>
      </c>
      <c r="N32" s="46">
        <f>I32+M32</f>
        <v>205</v>
      </c>
      <c r="O32" s="38">
        <f>N32*C32*E32</f>
        <v>269.83862056977722</v>
      </c>
      <c r="P32" s="123"/>
      <c r="Q32" s="124"/>
    </row>
    <row r="33" spans="1:17" ht="15.75" x14ac:dyDescent="0.25">
      <c r="A33" s="56" t="s">
        <v>86</v>
      </c>
      <c r="B33" s="6">
        <v>72.8</v>
      </c>
      <c r="C33" s="32">
        <f>10^(0.784780654*((LOG((B33/173.961)/LOG(10))*(LOG((B33/173.961)/LOG(10))))))</f>
        <v>1.2951582609772985</v>
      </c>
      <c r="D33" s="84">
        <v>1972</v>
      </c>
      <c r="E33" s="14">
        <f>VLOOKUP(D33,Mast.koef.!B2:D62,3,0)</f>
        <v>1.1359999999999999</v>
      </c>
      <c r="F33" s="33">
        <v>40</v>
      </c>
      <c r="G33" s="12">
        <v>-45</v>
      </c>
      <c r="H33" s="12">
        <v>-45</v>
      </c>
      <c r="I33" s="34">
        <f>IF(MAX(F33:H33)&lt;0,0,MAX(F33:H33))</f>
        <v>40</v>
      </c>
      <c r="J33" s="42">
        <v>50</v>
      </c>
      <c r="K33" s="2">
        <v>-55</v>
      </c>
      <c r="L33" s="2">
        <v>-55</v>
      </c>
      <c r="M33" s="13">
        <f>IF(MAX(J33:L33)&lt;0,0,MAX(J33:L33))</f>
        <v>50</v>
      </c>
      <c r="N33" s="46">
        <f>I33+M33</f>
        <v>90</v>
      </c>
      <c r="O33" s="38">
        <f>N33*C33*E33</f>
        <v>132.41698060231897</v>
      </c>
      <c r="P33" s="123"/>
      <c r="Q33" s="124"/>
    </row>
    <row r="34" spans="1:17" ht="16.5" thickBot="1" x14ac:dyDescent="0.3">
      <c r="A34" s="31"/>
      <c r="B34" s="6">
        <v>30</v>
      </c>
      <c r="C34" s="32">
        <f>10^(0.784780654*((LOG((B34/173.961)/LOG(10))*(LOG((B34/173.961)/LOG(10))))))</f>
        <v>2.8659659187392159</v>
      </c>
      <c r="D34" s="84">
        <v>1954</v>
      </c>
      <c r="E34" s="14">
        <f>VLOOKUP(D34,Mast.koef.!B2:D62,3,0)</f>
        <v>1.4490000000000001</v>
      </c>
      <c r="F34" s="40"/>
      <c r="G34" s="3"/>
      <c r="H34" s="3"/>
      <c r="I34" s="34">
        <f>IF(MAX(F34:H34)&lt;0,0,MAX(F34:H34))</f>
        <v>0</v>
      </c>
      <c r="J34" s="35"/>
      <c r="K34" s="36"/>
      <c r="L34" s="36"/>
      <c r="M34" s="13">
        <f>IF(MAX(J34:L34)&lt;0,0,MAX(J34:L34))</f>
        <v>0</v>
      </c>
      <c r="N34" s="41">
        <f>I34+M34</f>
        <v>0</v>
      </c>
      <c r="O34" s="38">
        <f>N34*C34*E34</f>
        <v>0</v>
      </c>
      <c r="P34" s="123"/>
      <c r="Q34" s="124"/>
    </row>
    <row r="35" spans="1:17" ht="17.25" hidden="1" thickTop="1" thickBot="1" x14ac:dyDescent="0.3">
      <c r="A35" s="118" t="s">
        <v>31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28">
        <v>0</v>
      </c>
      <c r="Q35" s="29">
        <f>RANK(P35,P5:P75,0)</f>
        <v>13</v>
      </c>
    </row>
    <row r="36" spans="1:17" ht="16.5" hidden="1" thickBot="1" x14ac:dyDescent="0.3">
      <c r="A36" s="53"/>
      <c r="B36" s="54"/>
      <c r="C36" s="32" t="e">
        <f>10^(0.784780654*((LOG((B36/173.961)/LOG(10))*(LOG((B36/173.961)/LOG(10))))))</f>
        <v>#NUM!</v>
      </c>
      <c r="D36" s="84">
        <v>1975</v>
      </c>
      <c r="E36" s="14">
        <f>VLOOKUP(D36,Mast.koef.!B2:D62,3,0)</f>
        <v>1.1000000000000001</v>
      </c>
      <c r="F36" s="33"/>
      <c r="G36" s="12"/>
      <c r="H36" s="12"/>
      <c r="I36" s="34">
        <f>IF(MAX(F36:H36)&lt;0,0,MAX(F36:H36))</f>
        <v>0</v>
      </c>
      <c r="J36" s="42"/>
      <c r="K36" s="2"/>
      <c r="L36" s="2"/>
      <c r="M36" s="15">
        <f>IF(MAX(J36:L36)&lt;0,0,MAX(J36:L36))</f>
        <v>0</v>
      </c>
      <c r="N36" s="46">
        <f>I36+M36</f>
        <v>0</v>
      </c>
      <c r="O36" s="38" t="e">
        <f>N36*C36*E36</f>
        <v>#NUM!</v>
      </c>
      <c r="P36" s="121"/>
      <c r="Q36" s="122"/>
    </row>
    <row r="37" spans="1:17" ht="16.5" hidden="1" thickBot="1" x14ac:dyDescent="0.3">
      <c r="A37" s="56" t="s">
        <v>43</v>
      </c>
      <c r="B37" s="6"/>
      <c r="C37" s="32" t="e">
        <f>10^(0.784780654*((LOG((B37/173.961)/LOG(10))*(LOG((B37/173.961)/LOG(10))))))</f>
        <v>#NUM!</v>
      </c>
      <c r="D37" s="84">
        <v>1965</v>
      </c>
      <c r="E37" s="14">
        <f>VLOOKUP(D37,Mast.koef.!B2:D62,3,0)</f>
        <v>1.2170000000000001</v>
      </c>
      <c r="F37" s="33"/>
      <c r="G37" s="12"/>
      <c r="H37" s="12"/>
      <c r="I37" s="34">
        <f>IF(MAX(F37:H37)&lt;0,0,MAX(F37:H37))</f>
        <v>0</v>
      </c>
      <c r="J37" s="42"/>
      <c r="K37" s="2"/>
      <c r="L37" s="2"/>
      <c r="M37" s="13">
        <f>IF(MAX(J37:L37)&lt;0,0,MAX(J37:L37))</f>
        <v>0</v>
      </c>
      <c r="N37" s="46">
        <f>I37+M37</f>
        <v>0</v>
      </c>
      <c r="O37" s="38" t="e">
        <f>N37*C37*E37</f>
        <v>#NUM!</v>
      </c>
      <c r="P37" s="123"/>
      <c r="Q37" s="124"/>
    </row>
    <row r="38" spans="1:17" ht="16.5" hidden="1" thickBot="1" x14ac:dyDescent="0.3">
      <c r="A38" s="56" t="s">
        <v>44</v>
      </c>
      <c r="B38" s="6"/>
      <c r="C38" s="32" t="e">
        <f>10^(0.784780654*((LOG((B38/173.961)/LOG(10))*(LOG((B38/173.961)/LOG(10))))))</f>
        <v>#NUM!</v>
      </c>
      <c r="D38" s="84">
        <v>1962</v>
      </c>
      <c r="E38" s="14">
        <f>VLOOKUP(D38,Mast.koef.!B2:D62,3,0)</f>
        <v>1.2430000000000001</v>
      </c>
      <c r="F38" s="33"/>
      <c r="G38" s="12"/>
      <c r="H38" s="12"/>
      <c r="I38" s="34">
        <f>IF(MAX(F38:H38)&lt;0,0,MAX(F38:H38))</f>
        <v>0</v>
      </c>
      <c r="J38" s="42"/>
      <c r="K38" s="2"/>
      <c r="L38" s="2"/>
      <c r="M38" s="13">
        <f>IF(MAX(J38:L38)&lt;0,0,MAX(J38:L38))</f>
        <v>0</v>
      </c>
      <c r="N38" s="46">
        <f>I38+M38</f>
        <v>0</v>
      </c>
      <c r="O38" s="38" t="e">
        <f>N38*C38*E38</f>
        <v>#NUM!</v>
      </c>
      <c r="P38" s="123"/>
      <c r="Q38" s="124"/>
    </row>
    <row r="39" spans="1:17" ht="15" hidden="1" customHeight="1" thickBot="1" x14ac:dyDescent="0.3">
      <c r="A39" s="31" t="s">
        <v>55</v>
      </c>
      <c r="B39" s="6"/>
      <c r="C39" s="32" t="e">
        <f>10^(0.784780654*((LOG((B39/173.961)/LOG(10))*(LOG((B39/173.961)/LOG(10))))))</f>
        <v>#NUM!</v>
      </c>
      <c r="D39" s="84">
        <v>1963</v>
      </c>
      <c r="E39" s="14">
        <f>VLOOKUP(D39,Mast.koef.!B2:D62,3,0)</f>
        <v>1.234</v>
      </c>
      <c r="F39" s="40"/>
      <c r="G39" s="3"/>
      <c r="H39" s="3"/>
      <c r="I39" s="34">
        <f>IF(MAX(F39:H39)&lt;0,0,MAX(F39:H39))</f>
        <v>0</v>
      </c>
      <c r="J39" s="35"/>
      <c r="K39" s="36"/>
      <c r="L39" s="36"/>
      <c r="M39" s="13">
        <f>IF(MAX(J39:L39)&lt;0,0,MAX(J39:L39))</f>
        <v>0</v>
      </c>
      <c r="N39" s="41">
        <f>I39+M39</f>
        <v>0</v>
      </c>
      <c r="O39" s="38" t="e">
        <f>N39*C39*E39</f>
        <v>#NUM!</v>
      </c>
      <c r="P39" s="123"/>
      <c r="Q39" s="124"/>
    </row>
    <row r="40" spans="1:17" ht="17.25" thickTop="1" thickBot="1" x14ac:dyDescent="0.3">
      <c r="A40" s="118" t="s">
        <v>61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  <c r="P40" s="28">
        <f>SUM(O41:O44)-MIN(O41:O44)</f>
        <v>822.86079734521832</v>
      </c>
      <c r="Q40" s="29">
        <f>RANK(P40,P5:P75,0)</f>
        <v>7</v>
      </c>
    </row>
    <row r="41" spans="1:17" ht="15.75" x14ac:dyDescent="0.25">
      <c r="A41" s="53" t="s">
        <v>24</v>
      </c>
      <c r="B41" s="54">
        <v>72</v>
      </c>
      <c r="C41" s="32">
        <f>10^(0.784780654*((LOG((B41/173.961)/LOG(10))*(LOG((B41/173.961)/LOG(10))))))</f>
        <v>1.303738457090529</v>
      </c>
      <c r="D41" s="84">
        <v>1947</v>
      </c>
      <c r="E41" s="14">
        <f>VLOOKUP(D41,Mast.koef.!B2:D62,3,0)</f>
        <v>1.6359999999999999</v>
      </c>
      <c r="F41" s="33">
        <v>45</v>
      </c>
      <c r="G41" s="12">
        <v>50</v>
      </c>
      <c r="H41" s="12">
        <v>-53</v>
      </c>
      <c r="I41" s="34">
        <f>IF(MAX(F41:H41)&lt;0,0,MAX(F41:H41))</f>
        <v>50</v>
      </c>
      <c r="J41" s="42">
        <v>60</v>
      </c>
      <c r="K41" s="2">
        <v>65</v>
      </c>
      <c r="L41" s="2">
        <v>68</v>
      </c>
      <c r="M41" s="15">
        <f>IF(MAX(J41:L41)&lt;0,0,MAX(J41:L41))</f>
        <v>68</v>
      </c>
      <c r="N41" s="46">
        <f>I41+M41</f>
        <v>118</v>
      </c>
      <c r="O41" s="38">
        <f>N41*C41*E41</f>
        <v>251.68410166441245</v>
      </c>
      <c r="P41" s="121" t="s">
        <v>105</v>
      </c>
      <c r="Q41" s="122"/>
    </row>
    <row r="42" spans="1:17" ht="15.75" x14ac:dyDescent="0.25">
      <c r="A42" s="56" t="s">
        <v>25</v>
      </c>
      <c r="B42" s="6">
        <v>70.400000000000006</v>
      </c>
      <c r="C42" s="32">
        <f>10^(0.784780654*((LOG((B42/173.961)/LOG(10))*(LOG((B42/173.961)/LOG(10))))))</f>
        <v>1.3217037041148501</v>
      </c>
      <c r="D42" s="84">
        <v>1951</v>
      </c>
      <c r="E42" s="14">
        <f>VLOOKUP(D42,Mast.koef.!B2:D62,3,0)</f>
        <v>1.536</v>
      </c>
      <c r="F42" s="33">
        <v>55</v>
      </c>
      <c r="G42" s="12">
        <v>60</v>
      </c>
      <c r="H42" s="12">
        <v>-63</v>
      </c>
      <c r="I42" s="34">
        <f>IF(MAX(F42:H42)&lt;0,0,MAX(F42:H42))</f>
        <v>60</v>
      </c>
      <c r="J42" s="42">
        <v>75</v>
      </c>
      <c r="K42" s="2">
        <v>80</v>
      </c>
      <c r="L42" s="2">
        <v>82</v>
      </c>
      <c r="M42" s="13">
        <f>IF(MAX(J42:L42)&lt;0,0,MAX(J42:L42))</f>
        <v>82</v>
      </c>
      <c r="N42" s="46">
        <f>I42+M42</f>
        <v>142</v>
      </c>
      <c r="O42" s="38">
        <f>N42*C42*E42</f>
        <v>288.27943831189822</v>
      </c>
      <c r="P42" s="123"/>
      <c r="Q42" s="124"/>
    </row>
    <row r="43" spans="1:17" ht="15.75" x14ac:dyDescent="0.25">
      <c r="A43" s="56" t="s">
        <v>60</v>
      </c>
      <c r="B43" s="6">
        <v>68.400000000000006</v>
      </c>
      <c r="C43" s="32">
        <f>10^(0.784780654*((LOG((B43/173.961)/LOG(10))*(LOG((B43/173.961)/LOG(10))))))</f>
        <v>1.3457840129818162</v>
      </c>
      <c r="D43" s="84">
        <v>1941</v>
      </c>
      <c r="E43" s="14">
        <f>VLOOKUP(D43,Mast.koef.!B2:D62,3,0)</f>
        <v>2.0019999999999998</v>
      </c>
      <c r="F43" s="33">
        <v>40</v>
      </c>
      <c r="G43" s="12">
        <v>-45</v>
      </c>
      <c r="H43" s="12">
        <v>-45</v>
      </c>
      <c r="I43" s="34">
        <f>IF(MAX(F43:H43)&lt;0,0,MAX(F43:H43))</f>
        <v>40</v>
      </c>
      <c r="J43" s="42">
        <v>60</v>
      </c>
      <c r="K43" s="2">
        <v>65</v>
      </c>
      <c r="L43" s="2">
        <v>0</v>
      </c>
      <c r="M43" s="13">
        <f>IF(MAX(J43:L43)&lt;0,0,MAX(J43:L43))</f>
        <v>65</v>
      </c>
      <c r="N43" s="46">
        <f>I43+M43</f>
        <v>105</v>
      </c>
      <c r="O43" s="38">
        <f>N43*C43*E43</f>
        <v>282.89725736890756</v>
      </c>
      <c r="P43" s="123"/>
      <c r="Q43" s="124"/>
    </row>
    <row r="44" spans="1:17" ht="16.5" thickBot="1" x14ac:dyDescent="0.3">
      <c r="A44" s="31"/>
      <c r="B44" s="6">
        <v>30</v>
      </c>
      <c r="C44" s="32">
        <f>10^(0.784780654*((LOG((B44/173.961)/LOG(10))*(LOG((B44/173.961)/LOG(10))))))</f>
        <v>2.8659659187392159</v>
      </c>
      <c r="D44" s="84">
        <v>1954</v>
      </c>
      <c r="E44" s="14">
        <f>VLOOKUP(D44,Mast.koef.!B2:D62,3,0)</f>
        <v>1.4490000000000001</v>
      </c>
      <c r="F44" s="40"/>
      <c r="G44" s="3"/>
      <c r="H44" s="3"/>
      <c r="I44" s="34">
        <f>IF(MAX(F44:H44)&lt;0,0,MAX(F44:H44))</f>
        <v>0</v>
      </c>
      <c r="J44" s="35"/>
      <c r="K44" s="36"/>
      <c r="L44" s="36"/>
      <c r="M44" s="13">
        <f>IF(MAX(J44:L44)&lt;0,0,MAX(J44:L44))</f>
        <v>0</v>
      </c>
      <c r="N44" s="41">
        <f>I44+M44</f>
        <v>0</v>
      </c>
      <c r="O44" s="38">
        <f>N44*C44*E44</f>
        <v>0</v>
      </c>
      <c r="P44" s="123"/>
      <c r="Q44" s="124"/>
    </row>
    <row r="45" spans="1:17" ht="17.25" thickTop="1" thickBot="1" x14ac:dyDescent="0.3">
      <c r="A45" s="118" t="s">
        <v>32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  <c r="P45" s="28">
        <f>SUM(O46:O49)-MIN(O46:O49)</f>
        <v>752.18325175119935</v>
      </c>
      <c r="Q45" s="29">
        <f>RANK(P45,P5:P75,0)</f>
        <v>10</v>
      </c>
    </row>
    <row r="46" spans="1:17" ht="15.75" x14ac:dyDescent="0.25">
      <c r="A46" s="53" t="s">
        <v>54</v>
      </c>
      <c r="B46" s="54">
        <v>82.7</v>
      </c>
      <c r="C46" s="32">
        <f>10^(0.784780654*((LOG((B46/173.961)/LOG(10))*(LOG((B46/173.961)/LOG(10))))))</f>
        <v>1.207391745697215</v>
      </c>
      <c r="D46" s="84">
        <v>1976</v>
      </c>
      <c r="E46" s="14">
        <f>VLOOKUP(D46,Mast.koef.!B2:D62,3,0)</f>
        <v>1.087</v>
      </c>
      <c r="F46" s="33">
        <v>-75</v>
      </c>
      <c r="G46" s="12">
        <v>-77</v>
      </c>
      <c r="H46" s="12">
        <v>-77</v>
      </c>
      <c r="I46" s="34">
        <f>IF(MAX(F46:H46)&lt;0,0,MAX(F46:H46))</f>
        <v>0</v>
      </c>
      <c r="J46" s="42">
        <v>95</v>
      </c>
      <c r="K46" s="2">
        <v>100</v>
      </c>
      <c r="L46" s="2">
        <v>-105</v>
      </c>
      <c r="M46" s="15">
        <f>IF(MAX(J46:L46)&lt;0,0,MAX(J46:L46))</f>
        <v>100</v>
      </c>
      <c r="N46" s="46">
        <f>I46+M46</f>
        <v>100</v>
      </c>
      <c r="O46" s="38">
        <f>N46*C46*E46</f>
        <v>131.24348275728727</v>
      </c>
      <c r="P46" s="121" t="s">
        <v>102</v>
      </c>
      <c r="Q46" s="122"/>
    </row>
    <row r="47" spans="1:17" ht="15.75" x14ac:dyDescent="0.25">
      <c r="A47" s="56" t="s">
        <v>41</v>
      </c>
      <c r="B47" s="6">
        <v>71.8</v>
      </c>
      <c r="C47" s="32">
        <f>10^(0.784780654*((LOG((B47/173.961)/LOG(10))*(LOG((B47/173.961)/LOG(10))))))</f>
        <v>1.3059244678755941</v>
      </c>
      <c r="D47" s="84">
        <v>1967</v>
      </c>
      <c r="E47" s="14">
        <f>VLOOKUP(D47,Mast.koef.!B2:D62,3,0)</f>
        <v>1.1950000000000001</v>
      </c>
      <c r="F47" s="33">
        <v>65</v>
      </c>
      <c r="G47" s="12">
        <v>-70</v>
      </c>
      <c r="H47" s="12">
        <v>-70</v>
      </c>
      <c r="I47" s="34">
        <f>IF(MAX(F47:H47)&lt;0,0,MAX(F47:H47))</f>
        <v>65</v>
      </c>
      <c r="J47" s="42">
        <v>85</v>
      </c>
      <c r="K47" s="2">
        <v>90</v>
      </c>
      <c r="L47" s="2">
        <v>95</v>
      </c>
      <c r="M47" s="13">
        <f>IF(MAX(J47:L47)&lt;0,0,MAX(J47:L47))</f>
        <v>95</v>
      </c>
      <c r="N47" s="46">
        <f>I47+M47</f>
        <v>160</v>
      </c>
      <c r="O47" s="38">
        <f>N47*C47*E47</f>
        <v>249.69275825781361</v>
      </c>
      <c r="P47" s="123"/>
      <c r="Q47" s="124"/>
    </row>
    <row r="48" spans="1:17" ht="15.75" x14ac:dyDescent="0.25">
      <c r="A48" s="56" t="s">
        <v>42</v>
      </c>
      <c r="B48" s="6">
        <v>105.8</v>
      </c>
      <c r="C48" s="32">
        <f>10^(0.784780654*((LOG((B48/173.961)/LOG(10))*(LOG((B48/173.961)/LOG(10))))))</f>
        <v>1.0879358236068033</v>
      </c>
      <c r="D48" s="84">
        <v>1960</v>
      </c>
      <c r="E48" s="14">
        <f>VLOOKUP(D48,Mast.koef.!B2:D62,3,0)</f>
        <v>1.2709999999999999</v>
      </c>
      <c r="F48" s="33">
        <v>95</v>
      </c>
      <c r="G48" s="12">
        <v>100</v>
      </c>
      <c r="H48" s="12">
        <v>-105</v>
      </c>
      <c r="I48" s="34">
        <f>IF(MAX(F48:H48)&lt;0,0,MAX(F48:H48))</f>
        <v>100</v>
      </c>
      <c r="J48" s="42">
        <v>100</v>
      </c>
      <c r="K48" s="2">
        <v>110</v>
      </c>
      <c r="L48" s="2">
        <v>0</v>
      </c>
      <c r="M48" s="13">
        <f>IF(MAX(J48:L48)&lt;0,0,MAX(J48:L48))</f>
        <v>110</v>
      </c>
      <c r="N48" s="46">
        <f>I48+M48</f>
        <v>210</v>
      </c>
      <c r="O48" s="38">
        <f>N48*C48*E48</f>
        <v>290.38095067889185</v>
      </c>
      <c r="P48" s="123"/>
      <c r="Q48" s="124"/>
    </row>
    <row r="49" spans="1:18" ht="16.5" thickBot="1" x14ac:dyDescent="0.3">
      <c r="A49" s="31" t="s">
        <v>53</v>
      </c>
      <c r="B49" s="6">
        <v>71</v>
      </c>
      <c r="C49" s="32">
        <f>10^(0.784780654*((LOG((B49/173.961)/LOG(10))*(LOG((B49/173.961)/LOG(10))))))</f>
        <v>1.3148372353985485</v>
      </c>
      <c r="D49" s="84">
        <v>1953</v>
      </c>
      <c r="E49" s="14">
        <f>VLOOKUP(D49,Mast.koef.!B2:D62,3,0)</f>
        <v>1.48</v>
      </c>
      <c r="F49" s="40">
        <v>46</v>
      </c>
      <c r="G49" s="3">
        <v>-48</v>
      </c>
      <c r="H49" s="3">
        <v>48</v>
      </c>
      <c r="I49" s="34">
        <f>IF(MAX(F49:H49)&lt;0,0,MAX(F49:H49))</f>
        <v>48</v>
      </c>
      <c r="J49" s="35">
        <v>55</v>
      </c>
      <c r="K49" s="36">
        <v>58</v>
      </c>
      <c r="L49" s="36">
        <v>61</v>
      </c>
      <c r="M49" s="13">
        <f>IF(MAX(J49:L49)&lt;0,0,MAX(J49:L49))</f>
        <v>61</v>
      </c>
      <c r="N49" s="41">
        <f>I49+M49</f>
        <v>109</v>
      </c>
      <c r="O49" s="38">
        <f>N49*C49*E49</f>
        <v>212.10954281449384</v>
      </c>
      <c r="P49" s="123"/>
      <c r="Q49" s="124"/>
    </row>
    <row r="50" spans="1:18" ht="17.25" thickTop="1" thickBot="1" x14ac:dyDescent="0.3">
      <c r="A50" s="118" t="s">
        <v>76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20"/>
      <c r="P50" s="28">
        <f>SUM(O51:O54)-MIN(O51:O54)</f>
        <v>926.78979885078627</v>
      </c>
      <c r="Q50" s="29">
        <f>RANK(P50,P5:P75,0)</f>
        <v>5</v>
      </c>
    </row>
    <row r="51" spans="1:18" ht="15.75" x14ac:dyDescent="0.25">
      <c r="A51" s="53" t="s">
        <v>48</v>
      </c>
      <c r="B51" s="54">
        <v>76.7</v>
      </c>
      <c r="C51" s="32">
        <f>10^(0.784780654*((LOG((B51/173.961)/LOG(10))*(LOG((B51/173.961)/LOG(10))))))</f>
        <v>1.2568056829534986</v>
      </c>
      <c r="D51" s="84">
        <v>1947</v>
      </c>
      <c r="E51" s="14">
        <f>VLOOKUP(D51,Mast.koef.!B2:D62,3,0)</f>
        <v>1.6359999999999999</v>
      </c>
      <c r="F51" s="33">
        <v>55</v>
      </c>
      <c r="G51" s="12">
        <v>60</v>
      </c>
      <c r="H51" s="12">
        <v>62</v>
      </c>
      <c r="I51" s="34">
        <f>IF(MAX(F51:H51)&lt;0,0,MAX(F51:H51))</f>
        <v>62</v>
      </c>
      <c r="J51" s="42">
        <v>75</v>
      </c>
      <c r="K51" s="2">
        <v>-80</v>
      </c>
      <c r="L51" s="2">
        <v>-80</v>
      </c>
      <c r="M51" s="15">
        <f>IF(MAX(J51:L51)&lt;0,0,MAX(J51:L51))</f>
        <v>75</v>
      </c>
      <c r="N51" s="46">
        <f>I51+M51</f>
        <v>137</v>
      </c>
      <c r="O51" s="38">
        <f>N51*C51*E51</f>
        <v>281.69037133173356</v>
      </c>
      <c r="P51" s="121" t="s">
        <v>107</v>
      </c>
      <c r="Q51" s="122"/>
    </row>
    <row r="52" spans="1:18" ht="15.75" x14ac:dyDescent="0.25">
      <c r="A52" s="56" t="s">
        <v>87</v>
      </c>
      <c r="B52" s="6">
        <v>124.8</v>
      </c>
      <c r="C52" s="32">
        <f>10^(0.784780654*((LOG((B52/173.961)/LOG(10))*(LOG((B52/173.961)/LOG(10))))))</f>
        <v>1.03830965378224</v>
      </c>
      <c r="D52" s="84">
        <v>1976</v>
      </c>
      <c r="E52" s="14">
        <f>VLOOKUP(D52,Mast.koef.!B2:D62,3,0)</f>
        <v>1.087</v>
      </c>
      <c r="F52" s="33">
        <v>110</v>
      </c>
      <c r="G52" s="12">
        <v>120</v>
      </c>
      <c r="H52" s="12">
        <v>0</v>
      </c>
      <c r="I52" s="34">
        <f>IF(MAX(F52:H52)&lt;0,0,MAX(F52:H52))</f>
        <v>120</v>
      </c>
      <c r="J52" s="42">
        <v>140</v>
      </c>
      <c r="K52" s="2">
        <v>150</v>
      </c>
      <c r="L52" s="2">
        <v>160</v>
      </c>
      <c r="M52" s="13">
        <f>IF(MAX(J52:L52)&lt;0,0,MAX(J52:L52))</f>
        <v>160</v>
      </c>
      <c r="N52" s="46">
        <f>I52+M52</f>
        <v>280</v>
      </c>
      <c r="O52" s="38">
        <f>N52*C52*E52</f>
        <v>316.01992622516258</v>
      </c>
      <c r="P52" s="123"/>
      <c r="Q52" s="124"/>
    </row>
    <row r="53" spans="1:18" ht="15.75" x14ac:dyDescent="0.25">
      <c r="A53" s="56" t="s">
        <v>88</v>
      </c>
      <c r="B53" s="6">
        <v>76.2</v>
      </c>
      <c r="C53" s="32">
        <f>10^(0.784780654*((LOG((B53/173.961)/LOG(10))*(LOG((B53/173.961)/LOG(10))))))</f>
        <v>1.2614209647879873</v>
      </c>
      <c r="D53" s="84">
        <v>1976</v>
      </c>
      <c r="E53" s="14">
        <f>VLOOKUP(D53,Mast.koef.!B2:D62,3,0)</f>
        <v>1.087</v>
      </c>
      <c r="F53" s="33">
        <v>-105</v>
      </c>
      <c r="G53" s="12">
        <v>105</v>
      </c>
      <c r="H53" s="12">
        <v>-115</v>
      </c>
      <c r="I53" s="34">
        <f>IF(MAX(F53:H53)&lt;0,0,MAX(F53:H53))</f>
        <v>105</v>
      </c>
      <c r="J53" s="42">
        <v>130</v>
      </c>
      <c r="K53" s="2">
        <v>135</v>
      </c>
      <c r="L53" s="2">
        <v>-140</v>
      </c>
      <c r="M53" s="13">
        <f>IF(MAX(J53:L53)&lt;0,0,MAX(J53:L53))</f>
        <v>135</v>
      </c>
      <c r="N53" s="46">
        <f>I53+M53</f>
        <v>240</v>
      </c>
      <c r="O53" s="38">
        <f>N53*C53*E53</f>
        <v>329.07950129389008</v>
      </c>
      <c r="P53" s="123"/>
      <c r="Q53" s="124"/>
    </row>
    <row r="54" spans="1:18" ht="16.5" thickBot="1" x14ac:dyDescent="0.3">
      <c r="A54" s="31"/>
      <c r="B54" s="6">
        <v>30</v>
      </c>
      <c r="C54" s="32">
        <f>10^(0.784780654*((LOG((B54/173.961)/LOG(10))*(LOG((B54/173.961)/LOG(10))))))</f>
        <v>2.8659659187392159</v>
      </c>
      <c r="D54" s="84">
        <v>1968</v>
      </c>
      <c r="E54" s="14">
        <f>VLOOKUP(D54,Mast.koef.!B2:D62,3,0)</f>
        <v>1.1830000000000001</v>
      </c>
      <c r="F54" s="40"/>
      <c r="G54" s="3"/>
      <c r="H54" s="3"/>
      <c r="I54" s="34">
        <f>IF(MAX(F54:H54)&lt;0,0,MAX(F54:H54))</f>
        <v>0</v>
      </c>
      <c r="J54" s="35"/>
      <c r="K54" s="36"/>
      <c r="L54" s="36"/>
      <c r="M54" s="13">
        <f>IF(MAX(J54:L54)&lt;0,0,MAX(J54:L54))</f>
        <v>0</v>
      </c>
      <c r="N54" s="41">
        <f>I54+M54</f>
        <v>0</v>
      </c>
      <c r="O54" s="38">
        <f>N54*C54*E54</f>
        <v>0</v>
      </c>
      <c r="P54" s="123"/>
      <c r="Q54" s="124"/>
    </row>
    <row r="55" spans="1:18" ht="1.5" customHeight="1" thickTop="1" thickBot="1" x14ac:dyDescent="0.3">
      <c r="A55" s="118" t="s">
        <v>58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  <c r="P55" s="28">
        <v>0</v>
      </c>
      <c r="Q55" s="29">
        <f>RANK(P55,P5:P75,0)</f>
        <v>13</v>
      </c>
    </row>
    <row r="56" spans="1:18" ht="16.5" hidden="1" thickBot="1" x14ac:dyDescent="0.3">
      <c r="A56" s="53" t="s">
        <v>50</v>
      </c>
      <c r="B56" s="54"/>
      <c r="C56" s="32" t="e">
        <f>10^(0.784780654*((LOG((B56/173.961)/LOG(10))*(LOG((B56/173.961)/LOG(10))))))</f>
        <v>#NUM!</v>
      </c>
      <c r="D56" s="84">
        <v>1957</v>
      </c>
      <c r="E56" s="14">
        <f>VLOOKUP(D56,Mast.koef.!B2:D62,3,0)</f>
        <v>1.35</v>
      </c>
      <c r="F56" s="33"/>
      <c r="G56" s="12"/>
      <c r="H56" s="12"/>
      <c r="I56" s="34">
        <f>IF(MAX(F56:H56)&lt;0,0,MAX(F56:H56))</f>
        <v>0</v>
      </c>
      <c r="J56" s="42"/>
      <c r="K56" s="2"/>
      <c r="L56" s="2"/>
      <c r="M56" s="15">
        <f>IF(MAX(J56:L56)&lt;0,0,MAX(J56:L56))</f>
        <v>0</v>
      </c>
      <c r="N56" s="46">
        <f>I56+M56</f>
        <v>0</v>
      </c>
      <c r="O56" s="38" t="e">
        <f>N56*C56*E56</f>
        <v>#NUM!</v>
      </c>
      <c r="P56" s="121"/>
      <c r="Q56" s="122"/>
    </row>
    <row r="57" spans="1:18" ht="16.5" hidden="1" thickBot="1" x14ac:dyDescent="0.3">
      <c r="A57" s="56" t="s">
        <v>51</v>
      </c>
      <c r="B57" s="6"/>
      <c r="C57" s="32" t="e">
        <f>10^(0.784780654*((LOG((B57/173.961)/LOG(10))*(LOG((B57/173.961)/LOG(10))))))</f>
        <v>#NUM!</v>
      </c>
      <c r="D57" s="84">
        <v>1948</v>
      </c>
      <c r="E57" s="14">
        <f>VLOOKUP(D57,Mast.koef.!B2:D62,3,0)</f>
        <v>1.6080000000000001</v>
      </c>
      <c r="F57" s="33"/>
      <c r="G57" s="12"/>
      <c r="H57" s="12"/>
      <c r="I57" s="34">
        <f>IF(MAX(F57:H57)&lt;0,0,MAX(F57:H57))</f>
        <v>0</v>
      </c>
      <c r="J57" s="42"/>
      <c r="K57" s="2"/>
      <c r="L57" s="2"/>
      <c r="M57" s="13">
        <f>IF(MAX(J57:L57)&lt;0,0,MAX(J57:L57))</f>
        <v>0</v>
      </c>
      <c r="N57" s="46">
        <f>I57+M57</f>
        <v>0</v>
      </c>
      <c r="O57" s="38" t="e">
        <f>N57*C57*E57</f>
        <v>#NUM!</v>
      </c>
      <c r="P57" s="123"/>
      <c r="Q57" s="124"/>
    </row>
    <row r="58" spans="1:18" ht="16.5" hidden="1" thickBot="1" x14ac:dyDescent="0.3">
      <c r="A58" s="56" t="s">
        <v>52</v>
      </c>
      <c r="B58" s="6"/>
      <c r="C58" s="32" t="e">
        <f>10^(0.784780654*((LOG((B58/173.961)/LOG(10))*(LOG((B58/173.961)/LOG(10))))))</f>
        <v>#NUM!</v>
      </c>
      <c r="D58" s="84">
        <v>1976</v>
      </c>
      <c r="E58" s="14">
        <f>VLOOKUP(D58,Mast.koef.!B2:D62,3,0)</f>
        <v>1.087</v>
      </c>
      <c r="F58" s="33"/>
      <c r="G58" s="12"/>
      <c r="H58" s="12"/>
      <c r="I58" s="34">
        <f>IF(MAX(F58:H58)&lt;0,0,MAX(F58:H58))</f>
        <v>0</v>
      </c>
      <c r="J58" s="42"/>
      <c r="K58" s="2"/>
      <c r="L58" s="2"/>
      <c r="M58" s="13">
        <f>IF(MAX(J58:L58)&lt;0,0,MAX(J58:L58))</f>
        <v>0</v>
      </c>
      <c r="N58" s="46">
        <f>I58+M58</f>
        <v>0</v>
      </c>
      <c r="O58" s="38" t="e">
        <f>N58*C58*E58</f>
        <v>#NUM!</v>
      </c>
      <c r="P58" s="123"/>
      <c r="Q58" s="124"/>
    </row>
    <row r="59" spans="1:18" ht="16.5" hidden="1" thickBot="1" x14ac:dyDescent="0.3">
      <c r="A59" s="31"/>
      <c r="B59" s="6"/>
      <c r="C59" s="32" t="e">
        <f>10^(0.784780654*((LOG((B59/173.961)/LOG(10))*(LOG((B59/173.961)/LOG(10))))))</f>
        <v>#NUM!</v>
      </c>
      <c r="D59" s="84"/>
      <c r="E59" s="14" t="e">
        <f>VLOOKUP(D59,Mast.koef.!B2:D62,3,0)</f>
        <v>#N/A</v>
      </c>
      <c r="F59" s="40"/>
      <c r="G59" s="3"/>
      <c r="H59" s="3"/>
      <c r="I59" s="34">
        <f>IF(MAX(F59:H59)&lt;0,0,MAX(F59:H59))</f>
        <v>0</v>
      </c>
      <c r="J59" s="35"/>
      <c r="K59" s="36"/>
      <c r="L59" s="36"/>
      <c r="M59" s="13">
        <f>IF(MAX(J59:L59)&lt;0,0,MAX(J59:L59))</f>
        <v>0</v>
      </c>
      <c r="N59" s="41">
        <f>I59+M59</f>
        <v>0</v>
      </c>
      <c r="O59" s="38" t="e">
        <f>N59*C59*E59</f>
        <v>#NUM!</v>
      </c>
      <c r="P59" s="123"/>
      <c r="Q59" s="124"/>
      <c r="R59" s="30"/>
    </row>
    <row r="60" spans="1:18" ht="17.25" thickTop="1" thickBot="1" x14ac:dyDescent="0.3">
      <c r="A60" s="118" t="s">
        <v>77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  <c r="P60" s="28">
        <f>SUM(O61:O64)-MIN(O61:O64)</f>
        <v>1122.7138383035885</v>
      </c>
      <c r="Q60" s="29">
        <f>RANK(P60,P5:P75,0)</f>
        <v>1</v>
      </c>
    </row>
    <row r="61" spans="1:18" ht="15.75" x14ac:dyDescent="0.25">
      <c r="A61" s="53" t="s">
        <v>79</v>
      </c>
      <c r="B61" s="54">
        <v>68.7</v>
      </c>
      <c r="C61" s="32">
        <f>10^(0.784780654*((LOG((B61/173.961)/LOG(10))*(LOG((B61/173.961)/LOG(10))))))</f>
        <v>1.3420504369838122</v>
      </c>
      <c r="D61" s="84">
        <v>1929</v>
      </c>
      <c r="E61" s="14">
        <f>VLOOKUP(D61,Mast.koef.!B2:D62,3,0)</f>
        <v>3.1659999999999999</v>
      </c>
      <c r="F61" s="33">
        <v>40</v>
      </c>
      <c r="G61" s="12">
        <v>44</v>
      </c>
      <c r="H61" s="12">
        <v>47</v>
      </c>
      <c r="I61" s="34">
        <f>IF(MAX(F61:H61)&lt;0,0,MAX(F61:H61))</f>
        <v>47</v>
      </c>
      <c r="J61" s="42">
        <v>52</v>
      </c>
      <c r="K61" s="2">
        <v>55</v>
      </c>
      <c r="L61" s="2">
        <v>58</v>
      </c>
      <c r="M61" s="15">
        <f>IF(MAX(J61:L61)&lt;0,0,MAX(J61:L61))</f>
        <v>58</v>
      </c>
      <c r="N61" s="46">
        <f>I61+M61</f>
        <v>105</v>
      </c>
      <c r="O61" s="38">
        <f>N61*C61*E61</f>
        <v>446.13782676652863</v>
      </c>
      <c r="P61" s="121" t="s">
        <v>111</v>
      </c>
      <c r="Q61" s="122"/>
    </row>
    <row r="62" spans="1:18" ht="15.75" x14ac:dyDescent="0.25">
      <c r="A62" s="56" t="s">
        <v>55</v>
      </c>
      <c r="B62" s="6">
        <v>73.5</v>
      </c>
      <c r="C62" s="32">
        <f>10^(0.784780654*((LOG((B62/173.961)/LOG(10))*(LOG((B62/173.961)/LOG(10))))))</f>
        <v>1.2878598301242017</v>
      </c>
      <c r="D62" s="84">
        <v>1963</v>
      </c>
      <c r="E62" s="14">
        <f>VLOOKUP(D62,Mast.koef.!B2:D62,3,0)</f>
        <v>1.234</v>
      </c>
      <c r="F62" s="33">
        <v>85</v>
      </c>
      <c r="G62" s="12">
        <v>-90</v>
      </c>
      <c r="H62" s="12">
        <v>-90</v>
      </c>
      <c r="I62" s="34">
        <f>IF(MAX(F62:H62)&lt;0,0,MAX(F62:H62))</f>
        <v>85</v>
      </c>
      <c r="J62" s="42">
        <v>105</v>
      </c>
      <c r="K62" s="2">
        <v>-110</v>
      </c>
      <c r="L62" s="2">
        <v>-110</v>
      </c>
      <c r="M62" s="13">
        <f>IF(MAX(J62:L62)&lt;0,0,MAX(J62:L62))</f>
        <v>105</v>
      </c>
      <c r="N62" s="46">
        <f>I62+M62</f>
        <v>190</v>
      </c>
      <c r="O62" s="38">
        <f>N62*C62*E62</f>
        <v>301.95161577092034</v>
      </c>
      <c r="P62" s="123"/>
      <c r="Q62" s="124"/>
    </row>
    <row r="63" spans="1:18" ht="15.75" x14ac:dyDescent="0.25">
      <c r="A63" s="56" t="s">
        <v>89</v>
      </c>
      <c r="B63" s="6">
        <v>87.4</v>
      </c>
      <c r="C63" s="32">
        <f>10^(0.784780654*((LOG((B63/173.961)/LOG(10))*(LOG((B63/173.961)/LOG(10))))))</f>
        <v>1.1752553512553001</v>
      </c>
      <c r="D63" s="84">
        <v>1964</v>
      </c>
      <c r="E63" s="14">
        <f>VLOOKUP(D63,Mast.koef.!B2:D62,3,0)</f>
        <v>1.226</v>
      </c>
      <c r="F63" s="33">
        <v>115</v>
      </c>
      <c r="G63" s="12">
        <v>120</v>
      </c>
      <c r="H63" s="12">
        <v>-122</v>
      </c>
      <c r="I63" s="34">
        <f>IF(MAX(F63:H63)&lt;0,0,MAX(F63:H63))</f>
        <v>120</v>
      </c>
      <c r="J63" s="42">
        <v>130</v>
      </c>
      <c r="K63" s="2">
        <v>136</v>
      </c>
      <c r="L63" s="2">
        <v>140</v>
      </c>
      <c r="M63" s="13">
        <f>IF(MAX(J63:L63)&lt;0,0,MAX(J63:L63))</f>
        <v>140</v>
      </c>
      <c r="N63" s="46">
        <f>I63+M63</f>
        <v>260</v>
      </c>
      <c r="O63" s="38">
        <f>N63*C63*E63</f>
        <v>374.62439576613946</v>
      </c>
      <c r="P63" s="123"/>
      <c r="Q63" s="124"/>
    </row>
    <row r="64" spans="1:18" ht="16.5" thickBot="1" x14ac:dyDescent="0.3">
      <c r="A64" s="31"/>
      <c r="B64" s="6">
        <v>30</v>
      </c>
      <c r="C64" s="32">
        <f>10^(0.784780654*((LOG((B64/173.961)/LOG(10))*(LOG((B64/173.961)/LOG(10))))))</f>
        <v>2.8659659187392159</v>
      </c>
      <c r="D64" s="84">
        <v>1972</v>
      </c>
      <c r="E64" s="14">
        <f>VLOOKUP(D64,Mast.koef.!B2:D62,3,0)</f>
        <v>1.1359999999999999</v>
      </c>
      <c r="F64" s="40"/>
      <c r="G64" s="3"/>
      <c r="H64" s="3"/>
      <c r="I64" s="34">
        <f>IF(MAX(F64:H64)&lt;0,0,MAX(F64:H64))</f>
        <v>0</v>
      </c>
      <c r="J64" s="35"/>
      <c r="K64" s="36"/>
      <c r="L64" s="36"/>
      <c r="M64" s="13">
        <f>IF(MAX(J64:L64)&lt;0,0,MAX(J64:L64))</f>
        <v>0</v>
      </c>
      <c r="N64" s="41">
        <f>I64+M64</f>
        <v>0</v>
      </c>
      <c r="O64" s="38">
        <f>N64*C64*E64</f>
        <v>0</v>
      </c>
      <c r="P64" s="123"/>
      <c r="Q64" s="124"/>
      <c r="R64" s="30"/>
    </row>
    <row r="65" spans="1:25" ht="17.25" thickTop="1" thickBot="1" x14ac:dyDescent="0.3">
      <c r="A65" s="118" t="s">
        <v>78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20"/>
      <c r="P65" s="28">
        <f>SUM(O66:O69)-MIN(O66:O69)</f>
        <v>794.54180843870142</v>
      </c>
      <c r="Q65" s="29">
        <f>RANK(P65,P5:P75,0)</f>
        <v>9</v>
      </c>
      <c r="R65" s="30"/>
      <c r="S65" s="19"/>
      <c r="T65" s="18"/>
    </row>
    <row r="66" spans="1:25" ht="15.75" x14ac:dyDescent="0.25">
      <c r="A66" s="53" t="s">
        <v>90</v>
      </c>
      <c r="B66" s="54">
        <v>82.3</v>
      </c>
      <c r="C66" s="32">
        <f>10^(0.784780654*((LOG((B66/173.961)/LOG(10))*(LOG((B66/173.961)/LOG(10))))))</f>
        <v>1.2103724086203709</v>
      </c>
      <c r="D66" s="84">
        <v>1971</v>
      </c>
      <c r="E66" s="14">
        <f>VLOOKUP(D66,Mast.koef.!B2:D62,3,0)</f>
        <v>1.147</v>
      </c>
      <c r="F66" s="33">
        <v>80</v>
      </c>
      <c r="G66" s="12">
        <v>85</v>
      </c>
      <c r="H66" s="12">
        <v>-90</v>
      </c>
      <c r="I66" s="34">
        <f>IF(MAX(F66:H66)&lt;0,0,MAX(F66:H66))</f>
        <v>85</v>
      </c>
      <c r="J66" s="42">
        <v>95</v>
      </c>
      <c r="K66" s="2">
        <v>-102</v>
      </c>
      <c r="L66" s="2">
        <v>-105</v>
      </c>
      <c r="M66" s="15">
        <f>IF(MAX(J66:L66)&lt;0,0,MAX(J66:L66))</f>
        <v>95</v>
      </c>
      <c r="N66" s="46">
        <f>I66+M66</f>
        <v>180</v>
      </c>
      <c r="O66" s="38">
        <f>N66*C66*E66</f>
        <v>249.89348748376179</v>
      </c>
      <c r="P66" s="121" t="s">
        <v>103</v>
      </c>
      <c r="Q66" s="122"/>
      <c r="S66" s="16"/>
      <c r="T66" s="18"/>
    </row>
    <row r="67" spans="1:25" ht="15.75" x14ac:dyDescent="0.25">
      <c r="A67" s="56" t="s">
        <v>91</v>
      </c>
      <c r="B67" s="6">
        <v>60.4</v>
      </c>
      <c r="C67" s="32">
        <f>10^(0.784780654*((LOG((B67/173.961)/LOG(10))*(LOG((B67/173.961)/LOG(10))))))</f>
        <v>1.464324925470039</v>
      </c>
      <c r="D67" s="84">
        <v>1950</v>
      </c>
      <c r="E67" s="14">
        <f>VLOOKUP(D67,Mast.koef.!B2:D62,3,0)</f>
        <v>1.5609999999999999</v>
      </c>
      <c r="F67" s="33">
        <v>48</v>
      </c>
      <c r="G67" s="12">
        <v>52</v>
      </c>
      <c r="H67" s="12">
        <v>-55</v>
      </c>
      <c r="I67" s="34">
        <f>IF(MAX(F67:H67)&lt;0,0,MAX(F67:H67))</f>
        <v>52</v>
      </c>
      <c r="J67" s="42">
        <v>65</v>
      </c>
      <c r="K67" s="2">
        <v>69</v>
      </c>
      <c r="L67" s="2">
        <v>-71</v>
      </c>
      <c r="M67" s="13">
        <f>IF(MAX(J67:L67)&lt;0,0,MAX(J67:L67))</f>
        <v>69</v>
      </c>
      <c r="N67" s="46">
        <f>I67+M67</f>
        <v>121</v>
      </c>
      <c r="O67" s="38">
        <f>N67*C67*E67</f>
        <v>276.58315624770643</v>
      </c>
      <c r="P67" s="123"/>
      <c r="Q67" s="124"/>
      <c r="S67" s="16"/>
      <c r="T67" s="18"/>
    </row>
    <row r="68" spans="1:25" ht="15.75" x14ac:dyDescent="0.25">
      <c r="A68" s="56" t="s">
        <v>92</v>
      </c>
      <c r="B68" s="6">
        <v>105</v>
      </c>
      <c r="C68" s="32">
        <f>10^(0.784780654*((LOG((B68/173.961)/LOG(10))*(LOG((B68/173.961)/LOG(10))))))</f>
        <v>1.0907599475391974</v>
      </c>
      <c r="D68" s="84">
        <v>1951</v>
      </c>
      <c r="E68" s="14">
        <f>VLOOKUP(D68,Mast.koef.!B2:D62,3,0)</f>
        <v>1.536</v>
      </c>
      <c r="F68" s="33">
        <v>62</v>
      </c>
      <c r="G68" s="12">
        <v>66</v>
      </c>
      <c r="H68" s="12">
        <v>70</v>
      </c>
      <c r="I68" s="34">
        <f>IF(MAX(F68:H68)&lt;0,0,MAX(F68:H68))</f>
        <v>70</v>
      </c>
      <c r="J68" s="42">
        <v>85</v>
      </c>
      <c r="K68" s="2">
        <v>90</v>
      </c>
      <c r="L68" s="2">
        <v>0</v>
      </c>
      <c r="M68" s="13">
        <f>IF(MAX(J68:L68)&lt;0,0,MAX(J68:L68))</f>
        <v>90</v>
      </c>
      <c r="N68" s="46">
        <f>I68+M68</f>
        <v>160</v>
      </c>
      <c r="O68" s="38">
        <f>N68*C68*E68</f>
        <v>268.06516470723318</v>
      </c>
      <c r="P68" s="123"/>
      <c r="Q68" s="124"/>
      <c r="S68" s="16"/>
      <c r="T68" s="18"/>
    </row>
    <row r="69" spans="1:25" ht="16.5" thickBot="1" x14ac:dyDescent="0.3">
      <c r="A69" s="31"/>
      <c r="B69" s="6">
        <v>30</v>
      </c>
      <c r="C69" s="32">
        <f>10^(0.784780654*((LOG((B69/173.961)/LOG(10))*(LOG((B69/173.961)/LOG(10))))))</f>
        <v>2.8659659187392159</v>
      </c>
      <c r="D69" s="84">
        <v>1951</v>
      </c>
      <c r="E69" s="14">
        <f>VLOOKUP(D69,Mast.koef.!B2:D62,3,0)</f>
        <v>1.536</v>
      </c>
      <c r="F69" s="40"/>
      <c r="G69" s="3"/>
      <c r="H69" s="3"/>
      <c r="I69" s="34">
        <f>IF(MAX(F69:H69)&lt;0,0,MAX(F69:H69))</f>
        <v>0</v>
      </c>
      <c r="J69" s="35"/>
      <c r="K69" s="36"/>
      <c r="L69" s="36"/>
      <c r="M69" s="13">
        <f>IF(MAX(J69:L69)&lt;0,0,MAX(J69:L69))</f>
        <v>0</v>
      </c>
      <c r="N69" s="41">
        <f>I69+M69</f>
        <v>0</v>
      </c>
      <c r="O69" s="38">
        <f>N69*C69*E69</f>
        <v>0</v>
      </c>
      <c r="P69" s="123"/>
      <c r="Q69" s="124"/>
      <c r="S69" s="16"/>
      <c r="T69" s="18"/>
    </row>
    <row r="70" spans="1:25" ht="17.25" thickTop="1" thickBot="1" x14ac:dyDescent="0.3">
      <c r="A70" s="118" t="s">
        <v>113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20"/>
      <c r="P70" s="28">
        <f>SUM(O71:O74)-MIN(O71:O74)</f>
        <v>319.20434501031758</v>
      </c>
      <c r="Q70" s="29">
        <f>RANK(P70,P5:P75,0)</f>
        <v>12</v>
      </c>
      <c r="R70" s="30"/>
    </row>
    <row r="71" spans="1:25" ht="15.75" x14ac:dyDescent="0.25">
      <c r="A71" s="53" t="s">
        <v>93</v>
      </c>
      <c r="B71" s="54">
        <v>70</v>
      </c>
      <c r="C71" s="32">
        <f>10^(0.784780654*((LOG((B71/173.961)/LOG(10))*(LOG((B71/173.961)/LOG(10))))))</f>
        <v>1.32637058510063</v>
      </c>
      <c r="D71" s="84">
        <v>1945</v>
      </c>
      <c r="E71" s="14">
        <f>VLOOKUP(D71,Mast.koef.!B2:D62,3,0)</f>
        <v>1.7190000000000001</v>
      </c>
      <c r="F71" s="33">
        <v>-60</v>
      </c>
      <c r="G71" s="12">
        <v>60</v>
      </c>
      <c r="H71" s="12">
        <v>-63</v>
      </c>
      <c r="I71" s="34">
        <f>IF(MAX(F71:H71)&lt;0,0,MAX(F71:H71))</f>
        <v>60</v>
      </c>
      <c r="J71" s="42">
        <v>80</v>
      </c>
      <c r="K71" s="2">
        <v>-83</v>
      </c>
      <c r="L71" s="2">
        <v>-83</v>
      </c>
      <c r="M71" s="15">
        <f>IF(MAX(J71:L71)&lt;0,0,MAX(J71:L71))</f>
        <v>80</v>
      </c>
      <c r="N71" s="46">
        <f>I71+M71</f>
        <v>140</v>
      </c>
      <c r="O71" s="38">
        <f>N71*C71*E71</f>
        <v>319.20434501031758</v>
      </c>
      <c r="P71" s="121" t="s">
        <v>112</v>
      </c>
      <c r="Q71" s="122"/>
    </row>
    <row r="72" spans="1:25" ht="15.75" x14ac:dyDescent="0.25">
      <c r="A72" s="56"/>
      <c r="B72" s="6">
        <v>30</v>
      </c>
      <c r="C72" s="32">
        <f>10^(0.784780654*((LOG((B72/173.961)/LOG(10))*(LOG((B72/173.961)/LOG(10))))))</f>
        <v>2.8659659187392159</v>
      </c>
      <c r="D72" s="84">
        <v>1954</v>
      </c>
      <c r="E72" s="14">
        <f>VLOOKUP(D72,Mast.koef.!B2:D62,3,0)</f>
        <v>1.4490000000000001</v>
      </c>
      <c r="F72" s="33"/>
      <c r="G72" s="12"/>
      <c r="H72" s="12"/>
      <c r="I72" s="34">
        <f>IF(MAX(F72:H72)&lt;0,0,MAX(F72:H72))</f>
        <v>0</v>
      </c>
      <c r="J72" s="42"/>
      <c r="K72" s="2"/>
      <c r="L72" s="2"/>
      <c r="M72" s="13">
        <f>IF(MAX(J72:L72)&lt;0,0,MAX(J72:L72))</f>
        <v>0</v>
      </c>
      <c r="N72" s="46">
        <f>I72+M72</f>
        <v>0</v>
      </c>
      <c r="O72" s="38">
        <f>N72*C72*E72</f>
        <v>0</v>
      </c>
      <c r="P72" s="123"/>
      <c r="Q72" s="124"/>
    </row>
    <row r="73" spans="1:25" ht="15.75" x14ac:dyDescent="0.25">
      <c r="A73" s="56"/>
      <c r="B73" s="6">
        <v>30</v>
      </c>
      <c r="C73" s="32">
        <f>10^(0.784780654*((LOG((B73/173.961)/LOG(10))*(LOG((B73/173.961)/LOG(10))))))</f>
        <v>2.8659659187392159</v>
      </c>
      <c r="D73" s="84">
        <v>1954</v>
      </c>
      <c r="E73" s="14">
        <f>VLOOKUP(D73,Mast.koef.!B2:D62,3,0)</f>
        <v>1.4490000000000001</v>
      </c>
      <c r="F73" s="33"/>
      <c r="G73" s="12"/>
      <c r="H73" s="12"/>
      <c r="I73" s="34">
        <f>IF(MAX(F73:H73)&lt;0,0,MAX(F73:H73))</f>
        <v>0</v>
      </c>
      <c r="J73" s="42"/>
      <c r="K73" s="2"/>
      <c r="L73" s="2"/>
      <c r="M73" s="13">
        <f>IF(MAX(J73:L73)&lt;0,0,MAX(J73:L73))</f>
        <v>0</v>
      </c>
      <c r="N73" s="46">
        <f>I73+M73</f>
        <v>0</v>
      </c>
      <c r="O73" s="38">
        <f>N73*C73*E73</f>
        <v>0</v>
      </c>
      <c r="P73" s="123"/>
      <c r="Q73" s="124"/>
    </row>
    <row r="74" spans="1:25" ht="17.25" customHeight="1" thickBot="1" x14ac:dyDescent="0.3">
      <c r="A74" s="31"/>
      <c r="B74" s="6">
        <v>30</v>
      </c>
      <c r="C74" s="32">
        <f>10^(0.784780654*((LOG((B74/173.961)/LOG(10))*(LOG((B74/173.961)/LOG(10))))))</f>
        <v>2.8659659187392159</v>
      </c>
      <c r="D74" s="84">
        <v>1954</v>
      </c>
      <c r="E74" s="14">
        <f>VLOOKUP(D74,Mast.koef.!B2:D62,3,0)</f>
        <v>1.4490000000000001</v>
      </c>
      <c r="F74" s="40"/>
      <c r="G74" s="3"/>
      <c r="H74" s="3"/>
      <c r="I74" s="34">
        <f>IF(MAX(F74:H74)&lt;0,0,MAX(F74:H74))</f>
        <v>0</v>
      </c>
      <c r="J74" s="35"/>
      <c r="K74" s="36"/>
      <c r="L74" s="36"/>
      <c r="M74" s="13">
        <f>IF(MAX(J74:L74)&lt;0,0,MAX(J74:L74))</f>
        <v>0</v>
      </c>
      <c r="N74" s="41">
        <f>I74+M74</f>
        <v>0</v>
      </c>
      <c r="O74" s="38">
        <f>N74*C74*E74</f>
        <v>0</v>
      </c>
      <c r="P74" s="123"/>
      <c r="Q74" s="124"/>
    </row>
    <row r="75" spans="1:25" ht="17.25" hidden="1" thickTop="1" thickBot="1" x14ac:dyDescent="0.3">
      <c r="A75" s="118" t="s">
        <v>47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20"/>
      <c r="P75" s="28">
        <f>SUM(O76:O79)-MIN(O76:O79)</f>
        <v>0</v>
      </c>
      <c r="Q75" s="29">
        <f>RANK(P75,P5:P75,0)</f>
        <v>13</v>
      </c>
      <c r="R75" s="30"/>
      <c r="U75" s="61"/>
      <c r="V75" s="61"/>
      <c r="W75" s="61"/>
      <c r="X75" s="61"/>
      <c r="Y75" s="61"/>
    </row>
    <row r="76" spans="1:25" ht="15.75" hidden="1" x14ac:dyDescent="0.25">
      <c r="A76" s="53"/>
      <c r="B76" s="54">
        <v>30</v>
      </c>
      <c r="C76" s="73">
        <f>10^(0.784780654*((LOG((B76/173.961)/LOG(10))*(LOG((B76/173.961)/LOG(10))))))</f>
        <v>2.8659659187392159</v>
      </c>
      <c r="D76" s="55">
        <v>1952</v>
      </c>
      <c r="E76" s="14">
        <f>VLOOKUP(D76,Mast.koef.!B1:D61,3,0)</f>
        <v>1.5089999999999999</v>
      </c>
      <c r="F76" s="74"/>
      <c r="G76" s="75"/>
      <c r="H76" s="75"/>
      <c r="I76" s="76">
        <f>IF(MAX(F76:H76)&lt;0,0,MAX(F76:H76))</f>
        <v>0</v>
      </c>
      <c r="J76" s="77"/>
      <c r="K76" s="78"/>
      <c r="L76" s="78"/>
      <c r="M76" s="15">
        <f>IF(MAX(J76:L76)&lt;0,0,MAX(J76:L76))</f>
        <v>0</v>
      </c>
      <c r="N76" s="37">
        <f>I76+M76</f>
        <v>0</v>
      </c>
      <c r="O76" s="38">
        <f>N76*C76*D79</f>
        <v>0</v>
      </c>
      <c r="P76" s="121"/>
      <c r="Q76" s="122"/>
      <c r="U76" s="61"/>
      <c r="V76" s="62"/>
      <c r="W76" s="63"/>
      <c r="X76" s="64"/>
      <c r="Y76" s="61"/>
    </row>
    <row r="77" spans="1:25" ht="15.75" hidden="1" x14ac:dyDescent="0.25">
      <c r="A77" s="56"/>
      <c r="B77" s="6">
        <v>30</v>
      </c>
      <c r="C77" s="32">
        <f>10^(0.784780654*((LOG((B77/173.961)/LOG(10))*(LOG((B77/173.961)/LOG(10))))))</f>
        <v>2.8659659187392159</v>
      </c>
      <c r="D77" s="55">
        <v>1952</v>
      </c>
      <c r="E77" s="14">
        <f>VLOOKUP(D77,Mast.koef.!B2:D62,3,0)</f>
        <v>1.5089999999999999</v>
      </c>
      <c r="F77" s="33"/>
      <c r="G77" s="12"/>
      <c r="H77" s="12"/>
      <c r="I77" s="34">
        <f>IF(MAX(F77:H77)&lt;0,0,MAX(F77:H77))</f>
        <v>0</v>
      </c>
      <c r="J77" s="42"/>
      <c r="K77" s="2"/>
      <c r="L77" s="2"/>
      <c r="M77" s="13">
        <f>IF(MAX(J77:L77)&lt;0,0,MAX(J77:L77))</f>
        <v>0</v>
      </c>
      <c r="N77" s="46">
        <f>I77+M77</f>
        <v>0</v>
      </c>
      <c r="O77" s="38">
        <f>N77*C77*E77</f>
        <v>0</v>
      </c>
      <c r="P77" s="123"/>
      <c r="Q77" s="124"/>
      <c r="U77" s="61"/>
      <c r="V77" s="62"/>
      <c r="W77" s="63"/>
      <c r="X77" s="64"/>
      <c r="Y77" s="61"/>
    </row>
    <row r="78" spans="1:25" ht="15.75" hidden="1" x14ac:dyDescent="0.25">
      <c r="A78" s="56"/>
      <c r="B78" s="6">
        <v>30</v>
      </c>
      <c r="C78" s="32">
        <f>10^(0.784780654*((LOG((B78/173.961)/LOG(10))*(LOG((B78/173.961)/LOG(10))))))</f>
        <v>2.8659659187392159</v>
      </c>
      <c r="D78" s="55">
        <v>1952</v>
      </c>
      <c r="E78" s="14">
        <f>VLOOKUP(D78,Mast.koef.!B2:D62,3,0)</f>
        <v>1.5089999999999999</v>
      </c>
      <c r="F78" s="33"/>
      <c r="G78" s="12"/>
      <c r="H78" s="12"/>
      <c r="I78" s="34">
        <f>IF(MAX(F78:H78)&lt;0,0,MAX(F78:H78))</f>
        <v>0</v>
      </c>
      <c r="J78" s="42"/>
      <c r="K78" s="2"/>
      <c r="L78" s="2"/>
      <c r="M78" s="13">
        <f>IF(MAX(J78:L78)&lt;0,0,MAX(J78:L78))</f>
        <v>0</v>
      </c>
      <c r="N78" s="46">
        <f>I78+M78</f>
        <v>0</v>
      </c>
      <c r="O78" s="38">
        <f>N78*C78*E78</f>
        <v>0</v>
      </c>
      <c r="P78" s="123"/>
      <c r="Q78" s="124"/>
      <c r="U78" s="61"/>
      <c r="V78" s="62"/>
      <c r="W78" s="63"/>
      <c r="X78" s="64"/>
      <c r="Y78" s="61"/>
    </row>
    <row r="79" spans="1:25" ht="16.5" hidden="1" thickBot="1" x14ac:dyDescent="0.3">
      <c r="A79" s="79"/>
      <c r="B79" s="80">
        <v>30</v>
      </c>
      <c r="C79" s="81">
        <f>10^(0.784780654*((LOG((B79/173.961)/LOG(10))*(LOG((B79/173.961)/LOG(10))))))</f>
        <v>2.8659659187392159</v>
      </c>
      <c r="D79" s="55">
        <v>1952</v>
      </c>
      <c r="E79" s="14">
        <f>VLOOKUP(D79,Mast.koef.!B3:D63,3,0)</f>
        <v>1.5089999999999999</v>
      </c>
      <c r="F79" s="57"/>
      <c r="G79" s="4"/>
      <c r="H79" s="4"/>
      <c r="I79" s="82">
        <f>IF(MAX(F79:H79)&lt;0,0,MAX(F79:H79))</f>
        <v>0</v>
      </c>
      <c r="J79" s="58"/>
      <c r="K79" s="59"/>
      <c r="L79" s="59"/>
      <c r="M79" s="43">
        <f>IF(MAX(J79:L79)&lt;0,0,MAX(J79:L79))</f>
        <v>0</v>
      </c>
      <c r="N79" s="60">
        <f>I79+M79</f>
        <v>0</v>
      </c>
      <c r="O79" s="44">
        <f>N79*C79*E79</f>
        <v>0</v>
      </c>
      <c r="P79" s="148"/>
      <c r="Q79" s="149"/>
      <c r="U79" s="61"/>
      <c r="V79" s="65"/>
      <c r="W79" s="63"/>
      <c r="X79" s="64"/>
      <c r="Y79" s="61"/>
    </row>
    <row r="80" spans="1:25" ht="16.5" hidden="1" thickBot="1" x14ac:dyDescent="0.3">
      <c r="A80" s="65"/>
      <c r="B80" s="63"/>
      <c r="C80" s="16"/>
      <c r="D80" s="16"/>
      <c r="E80" s="16"/>
      <c r="F80" s="66"/>
      <c r="G80" s="66"/>
      <c r="H80" s="66"/>
      <c r="I80" s="18"/>
      <c r="J80" s="67"/>
      <c r="K80" s="67"/>
      <c r="L80" s="67"/>
      <c r="M80" s="18"/>
      <c r="N80" s="17"/>
      <c r="O80" s="19"/>
      <c r="P80" s="68"/>
      <c r="Q80" s="68"/>
      <c r="R80" s="30"/>
      <c r="U80" s="61"/>
      <c r="V80" s="61"/>
      <c r="W80" s="61"/>
      <c r="X80" s="61"/>
      <c r="Y80" s="61"/>
    </row>
    <row r="81" spans="1:17" ht="16.5" thickTop="1" x14ac:dyDescent="0.25">
      <c r="A81" s="163" t="s">
        <v>74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</row>
    <row r="82" spans="1:17" ht="15.75" x14ac:dyDescent="0.25">
      <c r="A82" s="164" t="s">
        <v>100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</row>
    <row r="83" spans="1:17" ht="15.75" x14ac:dyDescent="0.25">
      <c r="A83" s="65"/>
    </row>
    <row r="84" spans="1:17" s="116" customFormat="1" x14ac:dyDescent="0.2">
      <c r="A84" s="116" t="s">
        <v>127</v>
      </c>
    </row>
    <row r="85" spans="1:17" x14ac:dyDescent="0.2">
      <c r="A85" s="117" t="s">
        <v>116</v>
      </c>
      <c r="B85" s="117" t="s">
        <v>117</v>
      </c>
      <c r="C85" s="117" t="s">
        <v>118</v>
      </c>
      <c r="D85" s="117" t="s">
        <v>120</v>
      </c>
      <c r="E85" s="117" t="s">
        <v>119</v>
      </c>
      <c r="F85" s="117" t="s">
        <v>121</v>
      </c>
    </row>
    <row r="86" spans="1:17" x14ac:dyDescent="0.2">
      <c r="A86" s="117" t="s">
        <v>122</v>
      </c>
      <c r="B86" s="117" t="s">
        <v>29</v>
      </c>
      <c r="C86" s="117" t="s">
        <v>123</v>
      </c>
      <c r="D86" s="117" t="s">
        <v>125</v>
      </c>
      <c r="E86" s="117" t="s">
        <v>124</v>
      </c>
      <c r="F86" s="117" t="s">
        <v>126</v>
      </c>
    </row>
    <row r="87" spans="1:17" ht="15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7" ht="16.5" thickBot="1" x14ac:dyDescent="0.3">
      <c r="A88" s="11" t="s">
        <v>15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69"/>
      <c r="M88" s="69"/>
      <c r="N88" s="69"/>
    </row>
    <row r="89" spans="1:17" ht="24" customHeight="1" x14ac:dyDescent="0.2">
      <c r="A89" s="166" t="s">
        <v>0</v>
      </c>
      <c r="B89" s="167"/>
      <c r="C89" s="156" t="s">
        <v>45</v>
      </c>
      <c r="D89" s="170"/>
      <c r="E89" s="161" t="s">
        <v>70</v>
      </c>
      <c r="F89" s="156" t="s">
        <v>22</v>
      </c>
      <c r="G89" s="157"/>
      <c r="H89" s="161" t="s">
        <v>69</v>
      </c>
      <c r="I89" s="156" t="s">
        <v>16</v>
      </c>
      <c r="J89" s="157"/>
      <c r="K89" s="161" t="s">
        <v>71</v>
      </c>
      <c r="L89" s="171" t="s">
        <v>72</v>
      </c>
      <c r="M89" s="172"/>
      <c r="N89" s="175" t="s">
        <v>73</v>
      </c>
      <c r="O89" s="177" t="s">
        <v>5</v>
      </c>
      <c r="P89" s="69"/>
    </row>
    <row r="90" spans="1:17" ht="24" customHeight="1" x14ac:dyDescent="0.2">
      <c r="A90" s="168"/>
      <c r="B90" s="169"/>
      <c r="C90" s="158" t="s">
        <v>68</v>
      </c>
      <c r="D90" s="181"/>
      <c r="E90" s="162"/>
      <c r="F90" s="158" t="s">
        <v>68</v>
      </c>
      <c r="G90" s="159"/>
      <c r="H90" s="162"/>
      <c r="I90" s="158" t="s">
        <v>68</v>
      </c>
      <c r="J90" s="159"/>
      <c r="K90" s="162"/>
      <c r="L90" s="173"/>
      <c r="M90" s="174"/>
      <c r="N90" s="176"/>
      <c r="O90" s="178"/>
      <c r="P90" s="69"/>
    </row>
    <row r="91" spans="1:17" s="103" customFormat="1" ht="17.100000000000001" customHeight="1" x14ac:dyDescent="0.25">
      <c r="A91" s="182" t="s">
        <v>46</v>
      </c>
      <c r="B91" s="183"/>
      <c r="C91" s="184">
        <v>1020.0801</v>
      </c>
      <c r="D91" s="185"/>
      <c r="E91" s="98">
        <v>14</v>
      </c>
      <c r="F91" s="160">
        <v>978.58399999999995</v>
      </c>
      <c r="G91" s="155"/>
      <c r="H91" s="99">
        <v>12</v>
      </c>
      <c r="I91" s="184"/>
      <c r="J91" s="185"/>
      <c r="K91" s="99">
        <v>0</v>
      </c>
      <c r="L91" s="154">
        <f t="shared" ref="L91:L105" si="0">C91+F91+I91</f>
        <v>1998.6641</v>
      </c>
      <c r="M91" s="155"/>
      <c r="N91" s="100">
        <v>26</v>
      </c>
      <c r="O91" s="101">
        <f>RANK(N91,N91:N105,0)</f>
        <v>2</v>
      </c>
      <c r="P91" s="102"/>
    </row>
    <row r="92" spans="1:17" s="92" customFormat="1" ht="17.100000000000001" customHeight="1" x14ac:dyDescent="0.25">
      <c r="A92" s="200" t="s">
        <v>62</v>
      </c>
      <c r="B92" s="201"/>
      <c r="C92" s="192">
        <v>1001.6824</v>
      </c>
      <c r="D92" s="193"/>
      <c r="E92" s="93">
        <v>13</v>
      </c>
      <c r="F92" s="186">
        <v>1040.8101999999999</v>
      </c>
      <c r="G92" s="187"/>
      <c r="H92" s="94">
        <v>14</v>
      </c>
      <c r="I92" s="192"/>
      <c r="J92" s="193"/>
      <c r="K92" s="93">
        <v>0</v>
      </c>
      <c r="L92" s="192">
        <f t="shared" si="0"/>
        <v>2042.4926</v>
      </c>
      <c r="M92" s="187"/>
      <c r="N92" s="95">
        <v>27</v>
      </c>
      <c r="O92" s="96">
        <f>RANK(N92,N91:N105,0)</f>
        <v>1</v>
      </c>
      <c r="P92" s="97"/>
    </row>
    <row r="93" spans="1:17" ht="17.100000000000001" customHeight="1" x14ac:dyDescent="0.25">
      <c r="A93" s="179" t="s">
        <v>63</v>
      </c>
      <c r="B93" s="180"/>
      <c r="C93" s="196">
        <v>978.39200000000005</v>
      </c>
      <c r="D93" s="197"/>
      <c r="E93" s="89">
        <v>12</v>
      </c>
      <c r="F93" s="188">
        <v>919.95699999999999</v>
      </c>
      <c r="G93" s="189"/>
      <c r="H93" s="85">
        <v>10</v>
      </c>
      <c r="I93" s="196"/>
      <c r="J93" s="197"/>
      <c r="K93" s="89">
        <v>0</v>
      </c>
      <c r="L93" s="196">
        <f t="shared" si="0"/>
        <v>1898.3490000000002</v>
      </c>
      <c r="M93" s="189"/>
      <c r="N93" s="87">
        <v>22</v>
      </c>
      <c r="O93" s="70">
        <f>RANK(N93,N91:N105,0)</f>
        <v>5</v>
      </c>
      <c r="P93" s="69"/>
    </row>
    <row r="94" spans="1:17" s="109" customFormat="1" ht="17.100000000000001" customHeight="1" x14ac:dyDescent="0.25">
      <c r="A94" s="202" t="s">
        <v>64</v>
      </c>
      <c r="B94" s="203"/>
      <c r="C94" s="198">
        <v>949.18269999999995</v>
      </c>
      <c r="D94" s="199"/>
      <c r="E94" s="104">
        <v>11</v>
      </c>
      <c r="F94" s="190">
        <v>987.5222</v>
      </c>
      <c r="G94" s="191"/>
      <c r="H94" s="105">
        <v>13</v>
      </c>
      <c r="I94" s="198"/>
      <c r="J94" s="199"/>
      <c r="K94" s="104">
        <v>0</v>
      </c>
      <c r="L94" s="198">
        <f>C94+F94+I94</f>
        <v>1936.7049</v>
      </c>
      <c r="M94" s="191"/>
      <c r="N94" s="106">
        <v>24</v>
      </c>
      <c r="O94" s="107">
        <f>RANK(N94,N91:N105,0)</f>
        <v>3</v>
      </c>
      <c r="P94" s="108"/>
    </row>
    <row r="95" spans="1:17" ht="17.100000000000001" customHeight="1" x14ac:dyDescent="0.25">
      <c r="A95" s="179" t="s">
        <v>65</v>
      </c>
      <c r="B95" s="180"/>
      <c r="C95" s="196">
        <v>906.31079999999997</v>
      </c>
      <c r="D95" s="197"/>
      <c r="E95" s="89">
        <v>10</v>
      </c>
      <c r="F95" s="188">
        <v>822.86080000000004</v>
      </c>
      <c r="G95" s="189"/>
      <c r="H95" s="85">
        <v>9</v>
      </c>
      <c r="I95" s="196"/>
      <c r="J95" s="197"/>
      <c r="K95" s="89">
        <v>0</v>
      </c>
      <c r="L95" s="196">
        <f t="shared" si="0"/>
        <v>1729.1716000000001</v>
      </c>
      <c r="M95" s="189"/>
      <c r="N95" s="87">
        <v>19</v>
      </c>
      <c r="O95" s="70">
        <f>RANK(N95,N91:N105,0)</f>
        <v>6</v>
      </c>
      <c r="P95" s="69"/>
    </row>
    <row r="96" spans="1:17" ht="17.100000000000001" customHeight="1" x14ac:dyDescent="0.25">
      <c r="A96" s="179" t="s">
        <v>66</v>
      </c>
      <c r="B96" s="180"/>
      <c r="C96" s="196">
        <v>865.88890000000004</v>
      </c>
      <c r="D96" s="197"/>
      <c r="E96" s="89">
        <v>9</v>
      </c>
      <c r="F96" s="188">
        <v>802.33669999999995</v>
      </c>
      <c r="G96" s="189"/>
      <c r="H96" s="85">
        <v>8</v>
      </c>
      <c r="I96" s="196"/>
      <c r="J96" s="197"/>
      <c r="K96" s="89">
        <v>0</v>
      </c>
      <c r="L96" s="196">
        <f t="shared" si="0"/>
        <v>1668.2256</v>
      </c>
      <c r="M96" s="189"/>
      <c r="N96" s="87">
        <v>17</v>
      </c>
      <c r="O96" s="70">
        <f>RANK(N96,N91:N105,0)</f>
        <v>7</v>
      </c>
      <c r="P96" s="69"/>
    </row>
    <row r="97" spans="1:16" ht="17.100000000000001" customHeight="1" x14ac:dyDescent="0.25">
      <c r="A97" s="179" t="s">
        <v>97</v>
      </c>
      <c r="B97" s="180"/>
      <c r="C97" s="196">
        <v>851.18989999999997</v>
      </c>
      <c r="D97" s="197"/>
      <c r="E97" s="89">
        <v>8</v>
      </c>
      <c r="F97" s="188">
        <v>1122.7138</v>
      </c>
      <c r="G97" s="189"/>
      <c r="H97" s="85">
        <v>15</v>
      </c>
      <c r="I97" s="196"/>
      <c r="J97" s="197"/>
      <c r="K97" s="89">
        <v>0</v>
      </c>
      <c r="L97" s="196">
        <f t="shared" si="0"/>
        <v>1973.9036999999998</v>
      </c>
      <c r="M97" s="189"/>
      <c r="N97" s="87">
        <v>23</v>
      </c>
      <c r="O97" s="70">
        <f>RANK(N97,N91:N105,0)</f>
        <v>4</v>
      </c>
      <c r="P97" s="69"/>
    </row>
    <row r="98" spans="1:16" ht="17.100000000000001" customHeight="1" x14ac:dyDescent="0.25">
      <c r="A98" s="179" t="s">
        <v>98</v>
      </c>
      <c r="B98" s="180"/>
      <c r="C98" s="196">
        <v>845.13750000000005</v>
      </c>
      <c r="D98" s="197"/>
      <c r="E98" s="89">
        <v>7</v>
      </c>
      <c r="F98" s="188"/>
      <c r="G98" s="189"/>
      <c r="H98" s="85">
        <v>0</v>
      </c>
      <c r="I98" s="196"/>
      <c r="J98" s="197"/>
      <c r="K98" s="89">
        <v>0</v>
      </c>
      <c r="L98" s="196">
        <f t="shared" si="0"/>
        <v>845.13750000000005</v>
      </c>
      <c r="M98" s="189"/>
      <c r="N98" s="87">
        <v>7</v>
      </c>
      <c r="O98" s="70">
        <f>RANK(N98,N91:N105,0)</f>
        <v>10</v>
      </c>
      <c r="P98" s="69"/>
    </row>
    <row r="99" spans="1:16" ht="17.100000000000001" customHeight="1" x14ac:dyDescent="0.25">
      <c r="A99" s="179" t="s">
        <v>67</v>
      </c>
      <c r="B99" s="180"/>
      <c r="C99" s="196">
        <v>835.87120000000004</v>
      </c>
      <c r="D99" s="197"/>
      <c r="E99" s="89">
        <v>6</v>
      </c>
      <c r="F99" s="188"/>
      <c r="G99" s="189"/>
      <c r="H99" s="85">
        <v>0</v>
      </c>
      <c r="I99" s="196"/>
      <c r="J99" s="197"/>
      <c r="K99" s="89">
        <v>0</v>
      </c>
      <c r="L99" s="196">
        <f t="shared" si="0"/>
        <v>835.87120000000004</v>
      </c>
      <c r="M99" s="189"/>
      <c r="N99" s="87">
        <v>6</v>
      </c>
      <c r="O99" s="70">
        <f>RANK(N99,N91:N105,0)</f>
        <v>12</v>
      </c>
      <c r="P99" s="69"/>
    </row>
    <row r="100" spans="1:16" ht="17.100000000000001" customHeight="1" x14ac:dyDescent="0.25">
      <c r="A100" s="179" t="s">
        <v>99</v>
      </c>
      <c r="B100" s="180"/>
      <c r="C100" s="194">
        <v>752.11500000000001</v>
      </c>
      <c r="D100" s="195"/>
      <c r="E100" s="89">
        <v>5</v>
      </c>
      <c r="F100" s="188">
        <v>752.18330000000003</v>
      </c>
      <c r="G100" s="189"/>
      <c r="H100" s="85">
        <v>6</v>
      </c>
      <c r="I100" s="194"/>
      <c r="J100" s="195"/>
      <c r="K100" s="89">
        <v>0</v>
      </c>
      <c r="L100" s="196">
        <f t="shared" si="0"/>
        <v>1504.2982999999999</v>
      </c>
      <c r="M100" s="189"/>
      <c r="N100" s="87">
        <v>11</v>
      </c>
      <c r="O100" s="70">
        <f>RANK(N100,N91:N105,0)</f>
        <v>8</v>
      </c>
      <c r="P100" s="69"/>
    </row>
    <row r="101" spans="1:16" ht="17.100000000000001" customHeight="1" x14ac:dyDescent="0.25">
      <c r="A101" s="213" t="s">
        <v>94</v>
      </c>
      <c r="B101" s="214"/>
      <c r="C101" s="194"/>
      <c r="D101" s="195"/>
      <c r="E101" s="89">
        <v>0</v>
      </c>
      <c r="F101" s="188">
        <v>926.78980000000001</v>
      </c>
      <c r="G101" s="189"/>
      <c r="H101" s="85">
        <v>11</v>
      </c>
      <c r="I101" s="194"/>
      <c r="J101" s="195"/>
      <c r="K101" s="89">
        <v>0</v>
      </c>
      <c r="L101" s="196">
        <f t="shared" si="0"/>
        <v>926.78980000000001</v>
      </c>
      <c r="M101" s="189"/>
      <c r="N101" s="87">
        <f>E101+H101+K101</f>
        <v>11</v>
      </c>
      <c r="O101" s="70">
        <v>9</v>
      </c>
      <c r="P101" s="69"/>
    </row>
    <row r="102" spans="1:16" ht="17.100000000000001" customHeight="1" x14ac:dyDescent="0.25">
      <c r="A102" s="211" t="s">
        <v>95</v>
      </c>
      <c r="B102" s="212"/>
      <c r="C102" s="194"/>
      <c r="D102" s="195"/>
      <c r="E102" s="89">
        <v>0</v>
      </c>
      <c r="F102" s="188">
        <v>686.8374</v>
      </c>
      <c r="G102" s="189"/>
      <c r="H102" s="85">
        <v>5</v>
      </c>
      <c r="I102" s="194"/>
      <c r="J102" s="195"/>
      <c r="K102" s="89">
        <v>0</v>
      </c>
      <c r="L102" s="196">
        <f t="shared" si="0"/>
        <v>686.8374</v>
      </c>
      <c r="M102" s="189"/>
      <c r="N102" s="87">
        <f>E102+H102+K102</f>
        <v>5</v>
      </c>
      <c r="O102" s="70">
        <f>RANK(N102,N91:N105,0)</f>
        <v>13</v>
      </c>
      <c r="P102" s="69"/>
    </row>
    <row r="103" spans="1:16" ht="17.100000000000001" customHeight="1" x14ac:dyDescent="0.25">
      <c r="A103" s="211" t="s">
        <v>96</v>
      </c>
      <c r="B103" s="212"/>
      <c r="C103" s="194"/>
      <c r="D103" s="195"/>
      <c r="E103" s="89">
        <v>0</v>
      </c>
      <c r="F103" s="188">
        <v>794.54179999999997</v>
      </c>
      <c r="G103" s="189"/>
      <c r="H103" s="85">
        <v>7</v>
      </c>
      <c r="I103" s="196"/>
      <c r="J103" s="197"/>
      <c r="K103" s="89">
        <v>0</v>
      </c>
      <c r="L103" s="196">
        <f t="shared" si="0"/>
        <v>794.54179999999997</v>
      </c>
      <c r="M103" s="189"/>
      <c r="N103" s="87">
        <f>E103+H103+K103</f>
        <v>7</v>
      </c>
      <c r="O103" s="70">
        <v>11</v>
      </c>
      <c r="P103" s="69"/>
    </row>
    <row r="104" spans="1:16" ht="17.100000000000001" customHeight="1" x14ac:dyDescent="0.25">
      <c r="A104" s="211"/>
      <c r="B104" s="212"/>
      <c r="C104" s="196"/>
      <c r="D104" s="197"/>
      <c r="E104" s="89">
        <v>0</v>
      </c>
      <c r="F104" s="188"/>
      <c r="G104" s="189"/>
      <c r="H104" s="85">
        <v>0</v>
      </c>
      <c r="I104" s="196"/>
      <c r="J104" s="197"/>
      <c r="K104" s="89">
        <v>0</v>
      </c>
      <c r="L104" s="196">
        <f t="shared" si="0"/>
        <v>0</v>
      </c>
      <c r="M104" s="189"/>
      <c r="N104" s="87">
        <f>E104+H104+K104</f>
        <v>0</v>
      </c>
      <c r="O104" s="70"/>
      <c r="P104" s="69"/>
    </row>
    <row r="105" spans="1:16" ht="17.100000000000001" customHeight="1" thickBot="1" x14ac:dyDescent="0.3">
      <c r="A105" s="206"/>
      <c r="B105" s="207"/>
      <c r="C105" s="208"/>
      <c r="D105" s="209"/>
      <c r="E105" s="90">
        <v>0</v>
      </c>
      <c r="F105" s="204"/>
      <c r="G105" s="205"/>
      <c r="H105" s="86">
        <v>0</v>
      </c>
      <c r="I105" s="208"/>
      <c r="J105" s="209"/>
      <c r="K105" s="86">
        <v>0</v>
      </c>
      <c r="L105" s="210">
        <f t="shared" si="0"/>
        <v>0</v>
      </c>
      <c r="M105" s="205"/>
      <c r="N105" s="88">
        <f>E105+H105+K105</f>
        <v>0</v>
      </c>
      <c r="O105" s="71"/>
      <c r="P105" s="69"/>
    </row>
    <row r="106" spans="1:16" ht="15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1:16" ht="15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</sheetData>
  <mergeCells count="127">
    <mergeCell ref="A100:B100"/>
    <mergeCell ref="A98:B98"/>
    <mergeCell ref="A99:B99"/>
    <mergeCell ref="F97:G97"/>
    <mergeCell ref="F98:G98"/>
    <mergeCell ref="F99:G99"/>
    <mergeCell ref="L96:M96"/>
    <mergeCell ref="L97:M97"/>
    <mergeCell ref="I96:J96"/>
    <mergeCell ref="I97:J97"/>
    <mergeCell ref="F96:G96"/>
    <mergeCell ref="A105:B105"/>
    <mergeCell ref="C105:D105"/>
    <mergeCell ref="I105:J105"/>
    <mergeCell ref="L105:M105"/>
    <mergeCell ref="A104:B104"/>
    <mergeCell ref="C104:D104"/>
    <mergeCell ref="A102:B102"/>
    <mergeCell ref="I102:J102"/>
    <mergeCell ref="F101:G101"/>
    <mergeCell ref="F102:G102"/>
    <mergeCell ref="F103:G103"/>
    <mergeCell ref="A103:B103"/>
    <mergeCell ref="C103:D103"/>
    <mergeCell ref="C102:D102"/>
    <mergeCell ref="A101:B101"/>
    <mergeCell ref="C101:D101"/>
    <mergeCell ref="L102:M102"/>
    <mergeCell ref="F105:G105"/>
    <mergeCell ref="F104:G104"/>
    <mergeCell ref="L104:M104"/>
    <mergeCell ref="I103:J103"/>
    <mergeCell ref="I104:J104"/>
    <mergeCell ref="L103:M103"/>
    <mergeCell ref="I101:J101"/>
    <mergeCell ref="L101:M101"/>
    <mergeCell ref="C100:D100"/>
    <mergeCell ref="I100:J100"/>
    <mergeCell ref="L100:M100"/>
    <mergeCell ref="L98:M98"/>
    <mergeCell ref="L99:M99"/>
    <mergeCell ref="I92:J92"/>
    <mergeCell ref="I93:J93"/>
    <mergeCell ref="C97:D97"/>
    <mergeCell ref="C98:D98"/>
    <mergeCell ref="C93:D93"/>
    <mergeCell ref="C94:D94"/>
    <mergeCell ref="C95:D95"/>
    <mergeCell ref="F100:G100"/>
    <mergeCell ref="C99:D99"/>
    <mergeCell ref="C96:D96"/>
    <mergeCell ref="I98:J98"/>
    <mergeCell ref="I99:J99"/>
    <mergeCell ref="F95:G95"/>
    <mergeCell ref="I94:J94"/>
    <mergeCell ref="I95:J95"/>
    <mergeCell ref="L92:M92"/>
    <mergeCell ref="L93:M93"/>
    <mergeCell ref="L94:M94"/>
    <mergeCell ref="L95:M95"/>
    <mergeCell ref="A96:B96"/>
    <mergeCell ref="A97:B97"/>
    <mergeCell ref="C90:D90"/>
    <mergeCell ref="I90:J90"/>
    <mergeCell ref="A91:B91"/>
    <mergeCell ref="C91:D91"/>
    <mergeCell ref="I91:J91"/>
    <mergeCell ref="F92:G92"/>
    <mergeCell ref="F93:G93"/>
    <mergeCell ref="F94:G94"/>
    <mergeCell ref="C92:D92"/>
    <mergeCell ref="A92:B92"/>
    <mergeCell ref="A93:B93"/>
    <mergeCell ref="A94:B94"/>
    <mergeCell ref="A95:B95"/>
    <mergeCell ref="L91:M91"/>
    <mergeCell ref="F89:G89"/>
    <mergeCell ref="F90:G90"/>
    <mergeCell ref="F91:G91"/>
    <mergeCell ref="H89:H90"/>
    <mergeCell ref="K89:K90"/>
    <mergeCell ref="A81:Q81"/>
    <mergeCell ref="A82:Q82"/>
    <mergeCell ref="A89:B90"/>
    <mergeCell ref="C89:D89"/>
    <mergeCell ref="I89:J89"/>
    <mergeCell ref="L89:M90"/>
    <mergeCell ref="N89:N90"/>
    <mergeCell ref="O89:O90"/>
    <mergeCell ref="E89:E90"/>
    <mergeCell ref="P71:Q74"/>
    <mergeCell ref="A75:O75"/>
    <mergeCell ref="P76:Q79"/>
    <mergeCell ref="A5:O5"/>
    <mergeCell ref="P6:Q9"/>
    <mergeCell ref="P16:Q19"/>
    <mergeCell ref="A50:O50"/>
    <mergeCell ref="P51:Q54"/>
    <mergeCell ref="A55:O55"/>
    <mergeCell ref="A60:O60"/>
    <mergeCell ref="A1:Q1"/>
    <mergeCell ref="A2:Q2"/>
    <mergeCell ref="A3:C3"/>
    <mergeCell ref="F3:I3"/>
    <mergeCell ref="J3:M3"/>
    <mergeCell ref="N3:Q3"/>
    <mergeCell ref="P61:Q64"/>
    <mergeCell ref="A10:O10"/>
    <mergeCell ref="A15:O15"/>
    <mergeCell ref="A20:O20"/>
    <mergeCell ref="P21:Q24"/>
    <mergeCell ref="A25:O25"/>
    <mergeCell ref="P26:Q29"/>
    <mergeCell ref="A30:O30"/>
    <mergeCell ref="P46:Q49"/>
    <mergeCell ref="P31:Q34"/>
    <mergeCell ref="A65:O65"/>
    <mergeCell ref="P66:Q69"/>
    <mergeCell ref="A70:O70"/>
    <mergeCell ref="D3:E3"/>
    <mergeCell ref="A45:O45"/>
    <mergeCell ref="P56:Q59"/>
    <mergeCell ref="P11:Q14"/>
    <mergeCell ref="A35:O35"/>
    <mergeCell ref="P36:Q39"/>
    <mergeCell ref="A40:O40"/>
    <mergeCell ref="P41:Q44"/>
  </mergeCells>
  <phoneticPr fontId="11" type="noConversion"/>
  <pageMargins left="0.19685039370078741" right="0.19685039370078741" top="0.19685039370078741" bottom="0.19685039370078741" header="0.51181102362204722" footer="0.51181102362204722"/>
  <pageSetup paperSize="9" scale="78" fitToHeight="3" orientation="landscape" r:id="rId1"/>
  <headerFooter alignWithMargins="0"/>
  <ignoredErrors>
    <ignoredError sqref="E1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9" workbookViewId="0">
      <selection activeCell="B21" sqref="B21"/>
    </sheetView>
  </sheetViews>
  <sheetFormatPr defaultRowHeight="12.75" x14ac:dyDescent="0.2"/>
  <cols>
    <col min="1" max="1" width="6" customWidth="1"/>
    <col min="2" max="2" width="6.85546875" customWidth="1"/>
  </cols>
  <sheetData>
    <row r="1" spans="1:6" x14ac:dyDescent="0.2">
      <c r="A1" s="30" t="s">
        <v>20</v>
      </c>
      <c r="B1" s="30" t="s">
        <v>17</v>
      </c>
      <c r="C1" s="30" t="s">
        <v>18</v>
      </c>
      <c r="D1" s="30" t="s">
        <v>19</v>
      </c>
    </row>
    <row r="2" spans="1:6" x14ac:dyDescent="0.2">
      <c r="A2">
        <v>2012</v>
      </c>
      <c r="B2">
        <v>1920</v>
      </c>
      <c r="C2">
        <f>A2-B2</f>
        <v>92</v>
      </c>
      <c r="D2" s="72">
        <v>3.5710000000000002</v>
      </c>
    </row>
    <row r="3" spans="1:6" x14ac:dyDescent="0.2">
      <c r="A3">
        <v>2012</v>
      </c>
      <c r="B3">
        <v>1921</v>
      </c>
      <c r="C3">
        <f t="shared" ref="C3:C62" si="0">A3-B3</f>
        <v>91</v>
      </c>
      <c r="D3" s="72">
        <v>3.5590000000000002</v>
      </c>
      <c r="F3" s="91" t="s">
        <v>23</v>
      </c>
    </row>
    <row r="4" spans="1:6" x14ac:dyDescent="0.2">
      <c r="A4">
        <v>2012</v>
      </c>
      <c r="B4">
        <v>1922</v>
      </c>
      <c r="C4">
        <f t="shared" si="0"/>
        <v>90</v>
      </c>
      <c r="D4" s="72">
        <v>3.54</v>
      </c>
    </row>
    <row r="5" spans="1:6" x14ac:dyDescent="0.2">
      <c r="A5">
        <v>2012</v>
      </c>
      <c r="B5">
        <v>1923</v>
      </c>
      <c r="C5">
        <f t="shared" si="0"/>
        <v>89</v>
      </c>
      <c r="D5" s="72">
        <v>3.508</v>
      </c>
    </row>
    <row r="6" spans="1:6" x14ac:dyDescent="0.2">
      <c r="A6">
        <v>2012</v>
      </c>
      <c r="B6">
        <v>1925</v>
      </c>
      <c r="C6">
        <f t="shared" si="0"/>
        <v>87</v>
      </c>
      <c r="D6" s="72">
        <v>3.4580000000000002</v>
      </c>
    </row>
    <row r="7" spans="1:6" x14ac:dyDescent="0.2">
      <c r="A7">
        <v>2012</v>
      </c>
      <c r="B7">
        <v>1926</v>
      </c>
      <c r="C7">
        <f t="shared" si="0"/>
        <v>86</v>
      </c>
      <c r="D7" s="72">
        <v>3.3860000000000001</v>
      </c>
    </row>
    <row r="8" spans="1:6" x14ac:dyDescent="0.2">
      <c r="A8">
        <v>2012</v>
      </c>
      <c r="B8">
        <v>1927</v>
      </c>
      <c r="C8">
        <f t="shared" si="0"/>
        <v>85</v>
      </c>
      <c r="D8" s="72">
        <v>3.2879999999999998</v>
      </c>
    </row>
    <row r="9" spans="1:6" x14ac:dyDescent="0.2">
      <c r="A9">
        <v>2012</v>
      </c>
      <c r="B9">
        <v>1929</v>
      </c>
      <c r="C9">
        <f t="shared" si="0"/>
        <v>83</v>
      </c>
      <c r="D9" s="72">
        <v>3.1659999999999999</v>
      </c>
    </row>
    <row r="10" spans="1:6" x14ac:dyDescent="0.2">
      <c r="A10">
        <v>2012</v>
      </c>
      <c r="B10">
        <v>1930</v>
      </c>
      <c r="C10">
        <f t="shared" si="0"/>
        <v>82</v>
      </c>
      <c r="D10" s="72">
        <v>3.0179999999999998</v>
      </c>
    </row>
    <row r="11" spans="1:6" x14ac:dyDescent="0.2">
      <c r="A11">
        <v>2012</v>
      </c>
      <c r="B11">
        <v>1931</v>
      </c>
      <c r="C11">
        <f t="shared" si="0"/>
        <v>81</v>
      </c>
      <c r="D11" s="72">
        <v>2.8490000000000002</v>
      </c>
    </row>
    <row r="12" spans="1:6" x14ac:dyDescent="0.2">
      <c r="A12">
        <v>2012</v>
      </c>
      <c r="B12">
        <v>1932</v>
      </c>
      <c r="C12">
        <f t="shared" si="0"/>
        <v>80</v>
      </c>
      <c r="D12" s="72">
        <v>2.669</v>
      </c>
    </row>
    <row r="13" spans="1:6" x14ac:dyDescent="0.2">
      <c r="A13">
        <v>2012</v>
      </c>
      <c r="B13">
        <v>1933</v>
      </c>
      <c r="C13">
        <f t="shared" si="0"/>
        <v>79</v>
      </c>
      <c r="D13" s="72">
        <v>2.5</v>
      </c>
    </row>
    <row r="14" spans="1:6" x14ac:dyDescent="0.2">
      <c r="A14">
        <v>2012</v>
      </c>
      <c r="B14">
        <v>1934</v>
      </c>
      <c r="C14">
        <f t="shared" si="0"/>
        <v>78</v>
      </c>
      <c r="D14" s="72">
        <v>2.3580000000000001</v>
      </c>
    </row>
    <row r="15" spans="1:6" x14ac:dyDescent="0.2">
      <c r="A15">
        <v>2012</v>
      </c>
      <c r="B15">
        <v>1935</v>
      </c>
      <c r="C15">
        <f t="shared" si="0"/>
        <v>77</v>
      </c>
      <c r="D15" s="72">
        <v>2.2509999999999999</v>
      </c>
    </row>
    <row r="16" spans="1:6" x14ac:dyDescent="0.2">
      <c r="A16">
        <v>2012</v>
      </c>
      <c r="B16">
        <v>1936</v>
      </c>
      <c r="C16">
        <f t="shared" si="0"/>
        <v>76</v>
      </c>
      <c r="D16" s="72">
        <v>2.1840000000000002</v>
      </c>
    </row>
    <row r="17" spans="1:4" x14ac:dyDescent="0.2">
      <c r="A17">
        <v>2012</v>
      </c>
      <c r="B17">
        <v>1937</v>
      </c>
      <c r="C17">
        <f t="shared" si="0"/>
        <v>75</v>
      </c>
      <c r="D17" s="72">
        <v>2.1419999999999999</v>
      </c>
    </row>
    <row r="18" spans="1:4" x14ac:dyDescent="0.2">
      <c r="A18">
        <v>2012</v>
      </c>
      <c r="B18">
        <v>1938</v>
      </c>
      <c r="C18">
        <f t="shared" si="0"/>
        <v>74</v>
      </c>
      <c r="D18" s="72">
        <v>2.113</v>
      </c>
    </row>
    <row r="19" spans="1:4" x14ac:dyDescent="0.2">
      <c r="A19">
        <v>2012</v>
      </c>
      <c r="B19">
        <v>1939</v>
      </c>
      <c r="C19">
        <f t="shared" si="0"/>
        <v>73</v>
      </c>
      <c r="D19" s="72">
        <v>2.0870000000000002</v>
      </c>
    </row>
    <row r="20" spans="1:4" x14ac:dyDescent="0.2">
      <c r="A20">
        <v>2012</v>
      </c>
      <c r="B20">
        <v>1940</v>
      </c>
      <c r="C20">
        <f t="shared" si="0"/>
        <v>72</v>
      </c>
      <c r="D20" s="72">
        <v>2.0529999999999999</v>
      </c>
    </row>
    <row r="21" spans="1:4" x14ac:dyDescent="0.2">
      <c r="A21">
        <v>2012</v>
      </c>
      <c r="B21">
        <v>1941</v>
      </c>
      <c r="C21">
        <f t="shared" si="0"/>
        <v>71</v>
      </c>
      <c r="D21" s="72">
        <v>2.0019999999999998</v>
      </c>
    </row>
    <row r="22" spans="1:4" x14ac:dyDescent="0.2">
      <c r="A22">
        <v>2012</v>
      </c>
      <c r="B22">
        <v>1942</v>
      </c>
      <c r="C22">
        <f t="shared" si="0"/>
        <v>70</v>
      </c>
      <c r="D22" s="72">
        <v>1.9330000000000001</v>
      </c>
    </row>
    <row r="23" spans="1:4" x14ac:dyDescent="0.2">
      <c r="A23">
        <v>2012</v>
      </c>
      <c r="B23">
        <v>1943</v>
      </c>
      <c r="C23">
        <f t="shared" si="0"/>
        <v>69</v>
      </c>
      <c r="D23" s="72">
        <v>1.8560000000000001</v>
      </c>
    </row>
    <row r="24" spans="1:4" x14ac:dyDescent="0.2">
      <c r="A24">
        <v>2012</v>
      </c>
      <c r="B24">
        <v>1944</v>
      </c>
      <c r="C24">
        <f t="shared" si="0"/>
        <v>68</v>
      </c>
      <c r="D24" s="72">
        <v>1.782</v>
      </c>
    </row>
    <row r="25" spans="1:4" x14ac:dyDescent="0.2">
      <c r="A25">
        <v>2012</v>
      </c>
      <c r="B25">
        <v>1945</v>
      </c>
      <c r="C25">
        <f t="shared" si="0"/>
        <v>67</v>
      </c>
      <c r="D25" s="72">
        <v>1.7190000000000001</v>
      </c>
    </row>
    <row r="26" spans="1:4" x14ac:dyDescent="0.2">
      <c r="A26">
        <v>2012</v>
      </c>
      <c r="B26">
        <v>1946</v>
      </c>
      <c r="C26">
        <f t="shared" si="0"/>
        <v>66</v>
      </c>
      <c r="D26" s="72">
        <v>1.671</v>
      </c>
    </row>
    <row r="27" spans="1:4" x14ac:dyDescent="0.2">
      <c r="A27">
        <v>2012</v>
      </c>
      <c r="B27">
        <v>1947</v>
      </c>
      <c r="C27">
        <f t="shared" si="0"/>
        <v>65</v>
      </c>
      <c r="D27" s="72">
        <v>1.6359999999999999</v>
      </c>
    </row>
    <row r="28" spans="1:4" x14ac:dyDescent="0.2">
      <c r="A28">
        <v>2012</v>
      </c>
      <c r="B28">
        <v>1948</v>
      </c>
      <c r="C28">
        <f t="shared" si="0"/>
        <v>64</v>
      </c>
      <c r="D28" s="72">
        <v>1.6080000000000001</v>
      </c>
    </row>
    <row r="29" spans="1:4" x14ac:dyDescent="0.2">
      <c r="A29">
        <v>2012</v>
      </c>
      <c r="B29">
        <v>1949</v>
      </c>
      <c r="C29">
        <f t="shared" si="0"/>
        <v>63</v>
      </c>
      <c r="D29" s="72">
        <v>1.5840000000000001</v>
      </c>
    </row>
    <row r="30" spans="1:4" x14ac:dyDescent="0.2">
      <c r="A30">
        <v>2012</v>
      </c>
      <c r="B30">
        <v>1950</v>
      </c>
      <c r="C30">
        <f t="shared" si="0"/>
        <v>62</v>
      </c>
      <c r="D30" s="72">
        <v>1.5609999999999999</v>
      </c>
    </row>
    <row r="31" spans="1:4" x14ac:dyDescent="0.2">
      <c r="A31">
        <v>2012</v>
      </c>
      <c r="B31">
        <v>1951</v>
      </c>
      <c r="C31">
        <f t="shared" si="0"/>
        <v>61</v>
      </c>
      <c r="D31" s="72">
        <v>1.536</v>
      </c>
    </row>
    <row r="32" spans="1:4" x14ac:dyDescent="0.2">
      <c r="A32">
        <v>2012</v>
      </c>
      <c r="B32">
        <v>1952</v>
      </c>
      <c r="C32">
        <f t="shared" si="0"/>
        <v>60</v>
      </c>
      <c r="D32" s="72">
        <v>1.5089999999999999</v>
      </c>
    </row>
    <row r="33" spans="1:4" x14ac:dyDescent="0.2">
      <c r="A33">
        <v>2012</v>
      </c>
      <c r="B33">
        <v>1953</v>
      </c>
      <c r="C33">
        <f t="shared" si="0"/>
        <v>59</v>
      </c>
      <c r="D33" s="72">
        <v>1.48</v>
      </c>
    </row>
    <row r="34" spans="1:4" x14ac:dyDescent="0.2">
      <c r="A34">
        <v>2012</v>
      </c>
      <c r="B34">
        <v>1954</v>
      </c>
      <c r="C34">
        <f t="shared" si="0"/>
        <v>58</v>
      </c>
      <c r="D34" s="72">
        <v>1.4490000000000001</v>
      </c>
    </row>
    <row r="35" spans="1:4" x14ac:dyDescent="0.2">
      <c r="A35">
        <v>2012</v>
      </c>
      <c r="B35">
        <v>1955</v>
      </c>
      <c r="C35">
        <f t="shared" si="0"/>
        <v>57</v>
      </c>
      <c r="D35" s="72">
        <v>1.417</v>
      </c>
    </row>
    <row r="36" spans="1:4" x14ac:dyDescent="0.2">
      <c r="A36">
        <v>2012</v>
      </c>
      <c r="B36">
        <v>1956</v>
      </c>
      <c r="C36">
        <f t="shared" si="0"/>
        <v>56</v>
      </c>
      <c r="D36" s="72">
        <v>1.3839999999999999</v>
      </c>
    </row>
    <row r="37" spans="1:4" x14ac:dyDescent="0.2">
      <c r="A37">
        <v>2012</v>
      </c>
      <c r="B37">
        <v>1957</v>
      </c>
      <c r="C37">
        <f t="shared" si="0"/>
        <v>55</v>
      </c>
      <c r="D37" s="72">
        <v>1.35</v>
      </c>
    </row>
    <row r="38" spans="1:4" x14ac:dyDescent="0.2">
      <c r="A38">
        <v>2012</v>
      </c>
      <c r="B38">
        <v>1958</v>
      </c>
      <c r="C38">
        <f t="shared" si="0"/>
        <v>54</v>
      </c>
      <c r="D38" s="72">
        <v>1.319</v>
      </c>
    </row>
    <row r="39" spans="1:4" x14ac:dyDescent="0.2">
      <c r="A39">
        <v>2012</v>
      </c>
      <c r="B39">
        <v>1959</v>
      </c>
      <c r="C39">
        <f t="shared" si="0"/>
        <v>53</v>
      </c>
      <c r="D39" s="72">
        <v>1.2929999999999999</v>
      </c>
    </row>
    <row r="40" spans="1:4" x14ac:dyDescent="0.2">
      <c r="A40">
        <v>2012</v>
      </c>
      <c r="B40">
        <v>1960</v>
      </c>
      <c r="C40">
        <f t="shared" si="0"/>
        <v>52</v>
      </c>
      <c r="D40" s="72">
        <v>1.2709999999999999</v>
      </c>
    </row>
    <row r="41" spans="1:4" x14ac:dyDescent="0.2">
      <c r="A41">
        <v>2012</v>
      </c>
      <c r="B41">
        <v>1961</v>
      </c>
      <c r="C41">
        <f t="shared" si="0"/>
        <v>51</v>
      </c>
      <c r="D41" s="72">
        <v>1.2549999999999999</v>
      </c>
    </row>
    <row r="42" spans="1:4" x14ac:dyDescent="0.2">
      <c r="A42">
        <v>2012</v>
      </c>
      <c r="B42">
        <v>1962</v>
      </c>
      <c r="C42">
        <f t="shared" si="0"/>
        <v>50</v>
      </c>
      <c r="D42" s="72">
        <v>1.2430000000000001</v>
      </c>
    </row>
    <row r="43" spans="1:4" x14ac:dyDescent="0.2">
      <c r="A43">
        <v>2012</v>
      </c>
      <c r="B43">
        <v>1963</v>
      </c>
      <c r="C43">
        <f t="shared" si="0"/>
        <v>49</v>
      </c>
      <c r="D43" s="72">
        <v>1.234</v>
      </c>
    </row>
    <row r="44" spans="1:4" x14ac:dyDescent="0.2">
      <c r="A44">
        <v>2012</v>
      </c>
      <c r="B44">
        <v>1964</v>
      </c>
      <c r="C44">
        <f t="shared" si="0"/>
        <v>48</v>
      </c>
      <c r="D44" s="72">
        <v>1.226</v>
      </c>
    </row>
    <row r="45" spans="1:4" x14ac:dyDescent="0.2">
      <c r="A45">
        <v>2012</v>
      </c>
      <c r="B45">
        <v>1965</v>
      </c>
      <c r="C45">
        <f t="shared" si="0"/>
        <v>47</v>
      </c>
      <c r="D45" s="72">
        <v>1.2170000000000001</v>
      </c>
    </row>
    <row r="46" spans="1:4" x14ac:dyDescent="0.2">
      <c r="A46">
        <v>2012</v>
      </c>
      <c r="B46">
        <v>1966</v>
      </c>
      <c r="C46">
        <f t="shared" si="0"/>
        <v>46</v>
      </c>
      <c r="D46" s="72">
        <v>1.2070000000000001</v>
      </c>
    </row>
    <row r="47" spans="1:4" x14ac:dyDescent="0.2">
      <c r="A47">
        <v>2012</v>
      </c>
      <c r="B47">
        <v>1967</v>
      </c>
      <c r="C47">
        <f t="shared" si="0"/>
        <v>45</v>
      </c>
      <c r="D47" s="72">
        <v>1.1950000000000001</v>
      </c>
    </row>
    <row r="48" spans="1:4" x14ac:dyDescent="0.2">
      <c r="A48">
        <v>2012</v>
      </c>
      <c r="B48">
        <v>1968</v>
      </c>
      <c r="C48">
        <f t="shared" si="0"/>
        <v>44</v>
      </c>
      <c r="D48" s="72">
        <v>1.1830000000000001</v>
      </c>
    </row>
    <row r="49" spans="1:4" x14ac:dyDescent="0.2">
      <c r="A49">
        <v>2012</v>
      </c>
      <c r="B49">
        <v>1969</v>
      </c>
      <c r="C49">
        <f t="shared" si="0"/>
        <v>43</v>
      </c>
      <c r="D49" s="72">
        <v>1.17</v>
      </c>
    </row>
    <row r="50" spans="1:4" x14ac:dyDescent="0.2">
      <c r="A50">
        <v>2012</v>
      </c>
      <c r="B50">
        <v>1970</v>
      </c>
      <c r="C50">
        <f t="shared" si="0"/>
        <v>42</v>
      </c>
      <c r="D50" s="72">
        <v>1.1579999999999999</v>
      </c>
    </row>
    <row r="51" spans="1:4" x14ac:dyDescent="0.2">
      <c r="A51">
        <v>2012</v>
      </c>
      <c r="B51">
        <v>1971</v>
      </c>
      <c r="C51">
        <f t="shared" si="0"/>
        <v>41</v>
      </c>
      <c r="D51" s="72">
        <v>1.147</v>
      </c>
    </row>
    <row r="52" spans="1:4" x14ac:dyDescent="0.2">
      <c r="A52">
        <v>2012</v>
      </c>
      <c r="B52">
        <v>1972</v>
      </c>
      <c r="C52">
        <f t="shared" si="0"/>
        <v>40</v>
      </c>
      <c r="D52" s="72">
        <v>1.1359999999999999</v>
      </c>
    </row>
    <row r="53" spans="1:4" x14ac:dyDescent="0.2">
      <c r="A53">
        <v>2012</v>
      </c>
      <c r="B53">
        <v>1973</v>
      </c>
      <c r="C53">
        <f t="shared" si="0"/>
        <v>39</v>
      </c>
      <c r="D53" s="72">
        <v>1.125</v>
      </c>
    </row>
    <row r="54" spans="1:4" x14ac:dyDescent="0.2">
      <c r="A54">
        <v>2012</v>
      </c>
      <c r="B54">
        <v>1974</v>
      </c>
      <c r="C54">
        <f t="shared" si="0"/>
        <v>38</v>
      </c>
      <c r="D54" s="72">
        <v>1.113</v>
      </c>
    </row>
    <row r="55" spans="1:4" x14ac:dyDescent="0.2">
      <c r="A55">
        <v>2012</v>
      </c>
      <c r="B55">
        <v>1975</v>
      </c>
      <c r="C55">
        <f t="shared" si="0"/>
        <v>37</v>
      </c>
      <c r="D55" s="72">
        <v>1.1000000000000001</v>
      </c>
    </row>
    <row r="56" spans="1:4" x14ac:dyDescent="0.2">
      <c r="A56">
        <v>2012</v>
      </c>
      <c r="B56">
        <v>1976</v>
      </c>
      <c r="C56">
        <f t="shared" si="0"/>
        <v>36</v>
      </c>
      <c r="D56" s="72">
        <v>1.087</v>
      </c>
    </row>
    <row r="57" spans="1:4" x14ac:dyDescent="0.2">
      <c r="A57">
        <v>2012</v>
      </c>
      <c r="B57">
        <v>1977</v>
      </c>
      <c r="C57">
        <f t="shared" si="0"/>
        <v>35</v>
      </c>
      <c r="D57" s="72">
        <v>1.0720000000000001</v>
      </c>
    </row>
    <row r="58" spans="1:4" x14ac:dyDescent="0.2">
      <c r="A58">
        <v>2012</v>
      </c>
      <c r="B58">
        <v>1978</v>
      </c>
      <c r="C58">
        <f t="shared" si="0"/>
        <v>34</v>
      </c>
      <c r="D58" s="72">
        <v>1.0580000000000001</v>
      </c>
    </row>
    <row r="59" spans="1:4" x14ac:dyDescent="0.2">
      <c r="A59">
        <v>2012</v>
      </c>
      <c r="B59">
        <v>1979</v>
      </c>
      <c r="C59">
        <f t="shared" si="0"/>
        <v>33</v>
      </c>
      <c r="D59" s="72">
        <v>1.0429999999999999</v>
      </c>
    </row>
    <row r="60" spans="1:4" x14ac:dyDescent="0.2">
      <c r="A60">
        <v>2012</v>
      </c>
      <c r="B60">
        <v>1980</v>
      </c>
      <c r="C60">
        <f t="shared" si="0"/>
        <v>32</v>
      </c>
      <c r="D60" s="72">
        <v>1.028</v>
      </c>
    </row>
    <row r="61" spans="1:4" x14ac:dyDescent="0.2">
      <c r="A61">
        <v>2012</v>
      </c>
      <c r="B61">
        <v>1981</v>
      </c>
      <c r="C61">
        <f t="shared" si="0"/>
        <v>31</v>
      </c>
      <c r="D61" s="72">
        <v>1.014</v>
      </c>
    </row>
    <row r="62" spans="1:4" x14ac:dyDescent="0.2">
      <c r="A62">
        <v>2012</v>
      </c>
      <c r="B62">
        <v>1982</v>
      </c>
      <c r="C62">
        <f t="shared" si="0"/>
        <v>30</v>
      </c>
      <c r="D62" s="72">
        <v>1</v>
      </c>
    </row>
  </sheetData>
  <phoneticPr fontId="11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Euroliga masters 2011</vt:lpstr>
      <vt:lpstr>Mast.koef.</vt:lpstr>
      <vt:lpstr>'Euroliga masters 2011'!Názvy_tisku</vt:lpstr>
    </vt:vector>
  </TitlesOfParts>
  <Company>GOPAS,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Dasenka</dc:creator>
  <cp:lastModifiedBy>Karel Prohl</cp:lastModifiedBy>
  <cp:lastPrinted>2011-06-23T14:36:27Z</cp:lastPrinted>
  <dcterms:created xsi:type="dcterms:W3CDTF">2007-06-28T08:50:11Z</dcterms:created>
  <dcterms:modified xsi:type="dcterms:W3CDTF">2012-06-25T10:38:32Z</dcterms:modified>
</cp:coreProperties>
</file>