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779" activeTab="0"/>
  </bookViews>
  <sheets>
    <sheet name="zápis_liga" sheetId="1" r:id="rId1"/>
    <sheet name="celkové pořadí" sheetId="2" r:id="rId2"/>
  </sheets>
  <definedNames>
    <definedName name="_xlnm.Print_Titles" localSheetId="0">'zápis_liga'!$1:$4</definedName>
  </definedNames>
  <calcPr fullCalcOnLoad="1"/>
</workbook>
</file>

<file path=xl/sharedStrings.xml><?xml version="1.0" encoding="utf-8"?>
<sst xmlns="http://schemas.openxmlformats.org/spreadsheetml/2006/main" count="121" uniqueCount="74">
  <si>
    <t>jméno</t>
  </si>
  <si>
    <t>oddíl</t>
  </si>
  <si>
    <t>trh</t>
  </si>
  <si>
    <t>nadhoz</t>
  </si>
  <si>
    <t>hmot</t>
  </si>
  <si>
    <t>roč</t>
  </si>
  <si>
    <t>koef.</t>
  </si>
  <si>
    <t>I</t>
  </si>
  <si>
    <t>II</t>
  </si>
  <si>
    <t>III</t>
  </si>
  <si>
    <t>dvojboj</t>
  </si>
  <si>
    <t>body s.</t>
  </si>
  <si>
    <t>TJ TŽ Třinec</t>
  </si>
  <si>
    <t>Sokol Brno Obřany</t>
  </si>
  <si>
    <t>TJ Sokol Nový Hrozenkov</t>
  </si>
  <si>
    <t>celkové výsledky</t>
  </si>
  <si>
    <t>celkové pořadí</t>
  </si>
  <si>
    <t>Oddíl</t>
  </si>
  <si>
    <t>body</t>
  </si>
  <si>
    <t xml:space="preserve">body </t>
  </si>
  <si>
    <t>Burgár Stanislav</t>
  </si>
  <si>
    <t>TŽ Třinec</t>
  </si>
  <si>
    <t>Mirga David</t>
  </si>
  <si>
    <t>Sivák Lukáš</t>
  </si>
  <si>
    <t>Tchurz Oldřich</t>
  </si>
  <si>
    <t>Pavlosek Radek</t>
  </si>
  <si>
    <t>Jochymek Luboš</t>
  </si>
  <si>
    <t>Bilko Marek</t>
  </si>
  <si>
    <t>Moravčík Václav</t>
  </si>
  <si>
    <t>Drbal Martin</t>
  </si>
  <si>
    <t>Brhel Pavel</t>
  </si>
  <si>
    <t>Šulák Jan</t>
  </si>
  <si>
    <t>Kenis David</t>
  </si>
  <si>
    <t>Paška Zbyněk</t>
  </si>
  <si>
    <t>Pekař Jaroslav</t>
  </si>
  <si>
    <t>Trlica Rostislav</t>
  </si>
  <si>
    <t>x</t>
  </si>
  <si>
    <t>Kužílek Oldřich</t>
  </si>
  <si>
    <t>3. kolo II. Ligy mužů - Třinec 24.11.2012</t>
  </si>
  <si>
    <t xml:space="preserve">Schwarcer Daniel </t>
  </si>
  <si>
    <t>Wollner Luděk</t>
  </si>
  <si>
    <t>Štancl Lubomír</t>
  </si>
  <si>
    <t>Machulka Patrik</t>
  </si>
  <si>
    <t>Fiala Lukáš</t>
  </si>
  <si>
    <t>SKV B. Havířov</t>
  </si>
  <si>
    <t>TJ Sokol N. Hrozenkov</t>
  </si>
  <si>
    <t>Bohun Lukáš</t>
  </si>
  <si>
    <t>Hofbauer Lukáš</t>
  </si>
  <si>
    <t>Votánek Jaroslav</t>
  </si>
  <si>
    <t>Hořák Ladislav</t>
  </si>
  <si>
    <t>Salaj Michal</t>
  </si>
  <si>
    <t>SK Lonka Příbor</t>
  </si>
  <si>
    <t>Lukeš Adam</t>
  </si>
  <si>
    <t>Přívětivý Robert</t>
  </si>
  <si>
    <t>Cága Jan</t>
  </si>
  <si>
    <t>Bolom Marek</t>
  </si>
  <si>
    <t>Dík Roman</t>
  </si>
  <si>
    <t>Veselík Radek</t>
  </si>
  <si>
    <t>Mička Michal</t>
  </si>
  <si>
    <t>Gančarčík Patrik</t>
  </si>
  <si>
    <t>Slezák Petr</t>
  </si>
  <si>
    <t>Sokol Jižní svahy Zlín</t>
  </si>
  <si>
    <t>TJ L. Příbor</t>
  </si>
  <si>
    <t>S. Zlín</t>
  </si>
  <si>
    <t>S. Brno-Obřany</t>
  </si>
  <si>
    <t>Třinec 24.11.2012</t>
  </si>
  <si>
    <t>Rozhodčí:  Lepíková,Chovanec, Gospoš, Mezie, Burgár M., Burgár S.</t>
  </si>
  <si>
    <t>přičteno</t>
  </si>
  <si>
    <t>věk</t>
  </si>
  <si>
    <t>s. body</t>
  </si>
  <si>
    <t>stav po II. kole</t>
  </si>
  <si>
    <t>výsledky v III. kole</t>
  </si>
  <si>
    <t>pořadí</t>
  </si>
  <si>
    <t>Celkové  pořadí - II. liga můžů družstev 2012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</si>
</sst>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10"/>
      <color indexed="63"/>
      <name val="Arial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7" fontId="4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vertic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3" fontId="0" fillId="0" borderId="11" xfId="0" applyNumberFormat="1" applyFont="1" applyFill="1" applyBorder="1" applyAlignment="1" applyProtection="1">
      <alignment horizontal="center" vertical="center"/>
      <protection locked="0"/>
    </xf>
    <xf numFmtId="173" fontId="0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3" fontId="0" fillId="0" borderId="3" xfId="0" applyNumberFormat="1" applyFont="1" applyFill="1" applyBorder="1" applyAlignment="1" applyProtection="1">
      <alignment horizontal="center" vertical="center"/>
      <protection locked="0"/>
    </xf>
    <xf numFmtId="167" fontId="0" fillId="0" borderId="2" xfId="0" applyNumberFormat="1" applyFont="1" applyFill="1" applyBorder="1" applyAlignment="1">
      <alignment horizontal="center" vertical="center"/>
    </xf>
    <xf numFmtId="167" fontId="4" fillId="2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3" fontId="0" fillId="0" borderId="20" xfId="0" applyNumberFormat="1" applyFont="1" applyFill="1" applyBorder="1" applyAlignment="1" applyProtection="1">
      <alignment horizontal="center" vertical="center"/>
      <protection locked="0"/>
    </xf>
    <xf numFmtId="173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67" fontId="7" fillId="0" borderId="31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4" fillId="0" borderId="25" xfId="0" applyFont="1" applyBorder="1" applyAlignment="1">
      <alignment horizontal="left" vertical="center" wrapText="1"/>
    </xf>
    <xf numFmtId="167" fontId="4" fillId="0" borderId="29" xfId="0" applyNumberFormat="1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7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showOutlineSymbols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5" sqref="O5"/>
    </sheetView>
  </sheetViews>
  <sheetFormatPr defaultColWidth="9.00390625" defaultRowHeight="12.75"/>
  <cols>
    <col min="1" max="1" width="16.75390625" style="0" customWidth="1"/>
    <col min="2" max="2" width="19.75390625" style="9" customWidth="1"/>
    <col min="3" max="3" width="6.875" style="0" customWidth="1"/>
    <col min="4" max="4" width="5.375" style="0" customWidth="1"/>
    <col min="5" max="5" width="11.75390625" style="10" customWidth="1"/>
    <col min="6" max="13" width="7.00390625" style="0" customWidth="1"/>
    <col min="14" max="14" width="7.25390625" style="0" customWidth="1"/>
    <col min="15" max="15" width="11.75390625" style="11" customWidth="1"/>
    <col min="17" max="17" width="9.125" style="12" customWidth="1"/>
  </cols>
  <sheetData>
    <row r="1" spans="1:15" ht="23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 customHeight="1" thickBot="1">
      <c r="A2" s="1"/>
      <c r="B2" s="2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7" s="8" customFormat="1" ht="19.5" customHeight="1" thickBot="1">
      <c r="A3" s="14"/>
      <c r="B3" s="15"/>
      <c r="C3" s="16"/>
      <c r="D3" s="16"/>
      <c r="E3" s="17"/>
      <c r="F3" s="69" t="s">
        <v>2</v>
      </c>
      <c r="G3" s="70"/>
      <c r="H3" s="70"/>
      <c r="I3" s="6"/>
      <c r="J3" s="72" t="s">
        <v>3</v>
      </c>
      <c r="K3" s="73"/>
      <c r="L3" s="73"/>
      <c r="M3" s="73"/>
      <c r="N3" s="5"/>
      <c r="O3" s="7"/>
      <c r="Q3" s="80"/>
    </row>
    <row r="4" spans="1:17" s="8" customFormat="1" ht="19.5" customHeight="1" thickBot="1">
      <c r="A4" s="44" t="s">
        <v>0</v>
      </c>
      <c r="B4" s="46" t="s">
        <v>1</v>
      </c>
      <c r="C4" s="47" t="s">
        <v>4</v>
      </c>
      <c r="D4" s="47" t="s">
        <v>5</v>
      </c>
      <c r="E4" s="48" t="s">
        <v>6</v>
      </c>
      <c r="F4" s="49" t="s">
        <v>7</v>
      </c>
      <c r="G4" s="50" t="s">
        <v>8</v>
      </c>
      <c r="H4" s="50" t="s">
        <v>9</v>
      </c>
      <c r="I4" s="51" t="s">
        <v>2</v>
      </c>
      <c r="J4" s="52" t="s">
        <v>7</v>
      </c>
      <c r="K4" s="50" t="s">
        <v>8</v>
      </c>
      <c r="L4" s="50" t="s">
        <v>9</v>
      </c>
      <c r="M4" s="53" t="s">
        <v>3</v>
      </c>
      <c r="N4" s="49" t="s">
        <v>10</v>
      </c>
      <c r="O4" s="54" t="s">
        <v>11</v>
      </c>
      <c r="P4" s="80" t="s">
        <v>67</v>
      </c>
      <c r="Q4" s="80" t="s">
        <v>68</v>
      </c>
    </row>
    <row r="5" spans="1:19" s="8" customFormat="1" ht="18.75" customHeight="1">
      <c r="A5" s="55" t="s">
        <v>39</v>
      </c>
      <c r="B5" s="56" t="s">
        <v>21</v>
      </c>
      <c r="C5" s="57">
        <v>74.9</v>
      </c>
      <c r="D5" s="58">
        <v>1996</v>
      </c>
      <c r="E5" s="66">
        <f>IF(C5=0,0,TRUNC(10^(0.784780654*((LOG((C5/173.961)/LOG(10))*(LOG((C5/173.961)/LOG(10)))))),4))</f>
        <v>1.2738</v>
      </c>
      <c r="F5" s="64">
        <v>75</v>
      </c>
      <c r="G5" s="59">
        <v>-80</v>
      </c>
      <c r="H5" s="59">
        <v>80</v>
      </c>
      <c r="I5" s="65">
        <f>IF(MAX(F5:H5)&lt;0,0,MAX(F5:H5))</f>
        <v>80</v>
      </c>
      <c r="J5" s="64">
        <v>97</v>
      </c>
      <c r="K5" s="59">
        <v>102</v>
      </c>
      <c r="L5" s="59">
        <v>-106</v>
      </c>
      <c r="M5" s="63">
        <f aca="true" t="shared" si="0" ref="M5:M10">IF(MAX(J5:L5)&lt;0,0,MAX(J5:L5))</f>
        <v>102</v>
      </c>
      <c r="N5" s="62">
        <f>M5+I5</f>
        <v>182</v>
      </c>
      <c r="O5" s="60">
        <f>N5*E5+P5</f>
        <v>261.8316</v>
      </c>
      <c r="P5" s="19">
        <v>30</v>
      </c>
      <c r="Q5" s="81">
        <f>2012-D5</f>
        <v>16</v>
      </c>
      <c r="R5" s="19"/>
      <c r="S5" s="19"/>
    </row>
    <row r="6" spans="1:17" s="8" customFormat="1" ht="18.75" customHeight="1">
      <c r="A6" s="36" t="s">
        <v>24</v>
      </c>
      <c r="B6" s="30" t="s">
        <v>21</v>
      </c>
      <c r="C6" s="31">
        <v>100</v>
      </c>
      <c r="D6" s="32">
        <v>1972</v>
      </c>
      <c r="E6" s="67">
        <f aca="true" t="shared" si="1" ref="E6:E44">IF(C6=0,0,TRUNC(10^(0.784780654*((LOG((C6/173.961)/LOG(10))*(LOG((C6/173.961)/LOG(10)))))),4))</f>
        <v>1.1101</v>
      </c>
      <c r="F6" s="37">
        <v>110</v>
      </c>
      <c r="G6" s="38">
        <v>115</v>
      </c>
      <c r="H6" s="38">
        <v>-118</v>
      </c>
      <c r="I6" s="33">
        <f aca="true" t="shared" si="2" ref="I6:I44">IF(MAX(F6:H6)&lt;0,0,MAX(F6:H6))</f>
        <v>115</v>
      </c>
      <c r="J6" s="37">
        <v>135</v>
      </c>
      <c r="K6" s="38">
        <v>140</v>
      </c>
      <c r="L6" s="38">
        <v>-145</v>
      </c>
      <c r="M6" s="39">
        <f t="shared" si="0"/>
        <v>140</v>
      </c>
      <c r="N6" s="40">
        <f aca="true" t="shared" si="3" ref="N6:N21">M6+I6</f>
        <v>255</v>
      </c>
      <c r="O6" s="41">
        <f aca="true" t="shared" si="4" ref="O6:O44">N6*E6+P6</f>
        <v>283.07550000000003</v>
      </c>
      <c r="Q6" s="81">
        <f aca="true" t="shared" si="5" ref="Q6:Q43">2012-D6</f>
        <v>40</v>
      </c>
    </row>
    <row r="7" spans="1:17" s="8" customFormat="1" ht="18.75" customHeight="1">
      <c r="A7" s="36" t="s">
        <v>26</v>
      </c>
      <c r="B7" s="30" t="s">
        <v>21</v>
      </c>
      <c r="C7" s="31">
        <v>73.2</v>
      </c>
      <c r="D7" s="32">
        <v>1991</v>
      </c>
      <c r="E7" s="67">
        <f t="shared" si="1"/>
        <v>1.2909</v>
      </c>
      <c r="F7" s="37">
        <v>90</v>
      </c>
      <c r="G7" s="38">
        <v>-95</v>
      </c>
      <c r="H7" s="38">
        <v>95</v>
      </c>
      <c r="I7" s="33">
        <f t="shared" si="2"/>
        <v>95</v>
      </c>
      <c r="J7" s="37">
        <v>115</v>
      </c>
      <c r="K7" s="38">
        <v>120</v>
      </c>
      <c r="L7" s="38">
        <v>-125</v>
      </c>
      <c r="M7" s="39">
        <f t="shared" si="0"/>
        <v>120</v>
      </c>
      <c r="N7" s="40">
        <f t="shared" si="3"/>
        <v>215</v>
      </c>
      <c r="O7" s="41">
        <f t="shared" si="4"/>
        <v>277.5435</v>
      </c>
      <c r="Q7" s="81">
        <f t="shared" si="5"/>
        <v>21</v>
      </c>
    </row>
    <row r="8" spans="1:17" s="8" customFormat="1" ht="18.75" customHeight="1">
      <c r="A8" s="36" t="s">
        <v>25</v>
      </c>
      <c r="B8" s="30" t="s">
        <v>21</v>
      </c>
      <c r="C8" s="31">
        <v>92.8</v>
      </c>
      <c r="D8" s="32">
        <v>1989</v>
      </c>
      <c r="E8" s="67">
        <f t="shared" si="1"/>
        <v>1.144</v>
      </c>
      <c r="F8" s="37">
        <v>117</v>
      </c>
      <c r="G8" s="38">
        <v>123</v>
      </c>
      <c r="H8" s="38">
        <v>-126</v>
      </c>
      <c r="I8" s="33">
        <f t="shared" si="2"/>
        <v>123</v>
      </c>
      <c r="J8" s="37">
        <v>145</v>
      </c>
      <c r="K8" s="38">
        <v>150</v>
      </c>
      <c r="L8" s="38">
        <v>-155</v>
      </c>
      <c r="M8" s="39">
        <f t="shared" si="0"/>
        <v>150</v>
      </c>
      <c r="N8" s="40">
        <f t="shared" si="3"/>
        <v>273</v>
      </c>
      <c r="O8" s="41">
        <f t="shared" si="4"/>
        <v>312.31199999999995</v>
      </c>
      <c r="Q8" s="81">
        <f t="shared" si="5"/>
        <v>23</v>
      </c>
    </row>
    <row r="9" spans="1:17" s="8" customFormat="1" ht="18.75" customHeight="1">
      <c r="A9" s="36" t="s">
        <v>27</v>
      </c>
      <c r="B9" s="30" t="s">
        <v>21</v>
      </c>
      <c r="C9" s="31">
        <v>80</v>
      </c>
      <c r="D9" s="32">
        <v>1976</v>
      </c>
      <c r="E9" s="67">
        <f t="shared" si="1"/>
        <v>1.2283</v>
      </c>
      <c r="F9" s="37">
        <v>-85</v>
      </c>
      <c r="G9" s="38">
        <v>85</v>
      </c>
      <c r="H9" s="38">
        <v>-90</v>
      </c>
      <c r="I9" s="33">
        <f t="shared" si="2"/>
        <v>85</v>
      </c>
      <c r="J9" s="37">
        <v>115</v>
      </c>
      <c r="K9" s="38">
        <v>-120</v>
      </c>
      <c r="L9" s="38">
        <v>120</v>
      </c>
      <c r="M9" s="39">
        <f t="shared" si="0"/>
        <v>120</v>
      </c>
      <c r="N9" s="40">
        <f t="shared" si="3"/>
        <v>205</v>
      </c>
      <c r="O9" s="41">
        <f t="shared" si="4"/>
        <v>251.80149999999998</v>
      </c>
      <c r="Q9" s="81">
        <f t="shared" si="5"/>
        <v>36</v>
      </c>
    </row>
    <row r="10" spans="1:17" s="8" customFormat="1" ht="18.75" customHeight="1">
      <c r="A10" s="36" t="s">
        <v>40</v>
      </c>
      <c r="B10" s="30" t="s">
        <v>21</v>
      </c>
      <c r="C10" s="31">
        <v>91</v>
      </c>
      <c r="D10" s="32">
        <v>1979</v>
      </c>
      <c r="E10" s="67">
        <f t="shared" si="1"/>
        <v>1.1538</v>
      </c>
      <c r="F10" s="37">
        <v>90</v>
      </c>
      <c r="G10" s="38">
        <v>95</v>
      </c>
      <c r="H10" s="38">
        <v>100</v>
      </c>
      <c r="I10" s="33">
        <f t="shared" si="2"/>
        <v>100</v>
      </c>
      <c r="J10" s="37">
        <v>120</v>
      </c>
      <c r="K10" s="38">
        <v>125</v>
      </c>
      <c r="L10" s="38">
        <v>130</v>
      </c>
      <c r="M10" s="39">
        <f t="shared" si="0"/>
        <v>130</v>
      </c>
      <c r="N10" s="40">
        <f t="shared" si="3"/>
        <v>230</v>
      </c>
      <c r="O10" s="41">
        <f t="shared" si="4"/>
        <v>265.37399999999997</v>
      </c>
      <c r="Q10" s="81">
        <f t="shared" si="5"/>
        <v>33</v>
      </c>
    </row>
    <row r="11" spans="1:17" s="8" customFormat="1" ht="18.7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61">
        <f>SUM(O5:O10)-MIN(O5:O10)</f>
        <v>1400.1366</v>
      </c>
      <c r="Q11" s="81"/>
    </row>
    <row r="12" spans="1:17" s="8" customFormat="1" ht="18.75" customHeight="1">
      <c r="A12" s="36" t="s">
        <v>33</v>
      </c>
      <c r="B12" s="30" t="s">
        <v>45</v>
      </c>
      <c r="C12" s="31">
        <v>81</v>
      </c>
      <c r="D12" s="32">
        <v>1991</v>
      </c>
      <c r="E12" s="67">
        <f t="shared" si="1"/>
        <v>1.2203</v>
      </c>
      <c r="F12" s="37">
        <v>95</v>
      </c>
      <c r="G12" s="38">
        <v>100</v>
      </c>
      <c r="H12" s="38">
        <v>-105</v>
      </c>
      <c r="I12" s="33">
        <f t="shared" si="2"/>
        <v>100</v>
      </c>
      <c r="J12" s="37">
        <v>130</v>
      </c>
      <c r="K12" s="38">
        <v>135</v>
      </c>
      <c r="L12" s="38">
        <v>140</v>
      </c>
      <c r="M12" s="39">
        <f aca="true" t="shared" si="6" ref="M12:M17">IF(MAX(J12:L12)&lt;0,0,MAX(J12:L12))</f>
        <v>140</v>
      </c>
      <c r="N12" s="40">
        <f t="shared" si="3"/>
        <v>240</v>
      </c>
      <c r="O12" s="41">
        <f t="shared" si="4"/>
        <v>292.87199999999996</v>
      </c>
      <c r="Q12" s="81">
        <f t="shared" si="5"/>
        <v>21</v>
      </c>
    </row>
    <row r="13" spans="1:17" s="8" customFormat="1" ht="18.75" customHeight="1">
      <c r="A13" s="36" t="s">
        <v>31</v>
      </c>
      <c r="B13" s="30" t="s">
        <v>45</v>
      </c>
      <c r="C13" s="31">
        <v>102.5</v>
      </c>
      <c r="D13" s="32">
        <v>1989</v>
      </c>
      <c r="E13" s="67">
        <f t="shared" si="1"/>
        <v>1.1</v>
      </c>
      <c r="F13" s="37">
        <v>-95</v>
      </c>
      <c r="G13" s="38">
        <v>-95</v>
      </c>
      <c r="H13" s="38">
        <v>95</v>
      </c>
      <c r="I13" s="33">
        <f t="shared" si="2"/>
        <v>95</v>
      </c>
      <c r="J13" s="37">
        <v>115</v>
      </c>
      <c r="K13" s="38">
        <v>120</v>
      </c>
      <c r="L13" s="38">
        <v>123</v>
      </c>
      <c r="M13" s="39">
        <f t="shared" si="6"/>
        <v>123</v>
      </c>
      <c r="N13" s="40">
        <f t="shared" si="3"/>
        <v>218</v>
      </c>
      <c r="O13" s="41">
        <f t="shared" si="4"/>
        <v>239.8</v>
      </c>
      <c r="Q13" s="81">
        <f t="shared" si="5"/>
        <v>23</v>
      </c>
    </row>
    <row r="14" spans="1:17" s="8" customFormat="1" ht="18.75" customHeight="1">
      <c r="A14" s="36" t="s">
        <v>32</v>
      </c>
      <c r="B14" s="30" t="s">
        <v>45</v>
      </c>
      <c r="C14" s="31">
        <v>77.7</v>
      </c>
      <c r="D14" s="32">
        <v>1977</v>
      </c>
      <c r="E14" s="67">
        <f t="shared" si="1"/>
        <v>1.2478</v>
      </c>
      <c r="F14" s="37">
        <v>90</v>
      </c>
      <c r="G14" s="38">
        <v>95</v>
      </c>
      <c r="H14" s="38">
        <v>100</v>
      </c>
      <c r="I14" s="33">
        <f t="shared" si="2"/>
        <v>100</v>
      </c>
      <c r="J14" s="37">
        <v>120</v>
      </c>
      <c r="K14" s="38">
        <v>125</v>
      </c>
      <c r="L14" s="38">
        <v>130</v>
      </c>
      <c r="M14" s="39">
        <f t="shared" si="6"/>
        <v>130</v>
      </c>
      <c r="N14" s="40">
        <f t="shared" si="3"/>
        <v>230</v>
      </c>
      <c r="O14" s="41">
        <f t="shared" si="4"/>
        <v>286.994</v>
      </c>
      <c r="Q14" s="81">
        <f t="shared" si="5"/>
        <v>35</v>
      </c>
    </row>
    <row r="15" spans="1:18" s="8" customFormat="1" ht="18.75" customHeight="1">
      <c r="A15" s="36" t="s">
        <v>35</v>
      </c>
      <c r="B15" s="30" t="s">
        <v>45</v>
      </c>
      <c r="C15" s="31">
        <v>98.3</v>
      </c>
      <c r="D15" s="32">
        <v>1988</v>
      </c>
      <c r="E15" s="67">
        <f t="shared" si="1"/>
        <v>1.1174</v>
      </c>
      <c r="F15" s="37">
        <v>110</v>
      </c>
      <c r="G15" s="38">
        <v>115</v>
      </c>
      <c r="H15" s="38">
        <v>-120</v>
      </c>
      <c r="I15" s="33">
        <f t="shared" si="2"/>
        <v>115</v>
      </c>
      <c r="J15" s="37">
        <v>130</v>
      </c>
      <c r="K15" s="38">
        <v>135</v>
      </c>
      <c r="L15" s="38">
        <v>140</v>
      </c>
      <c r="M15" s="39">
        <f t="shared" si="6"/>
        <v>140</v>
      </c>
      <c r="N15" s="40">
        <f t="shared" si="3"/>
        <v>255</v>
      </c>
      <c r="O15" s="41">
        <f t="shared" si="4"/>
        <v>284.937</v>
      </c>
      <c r="P15" s="19"/>
      <c r="Q15" s="81">
        <f t="shared" si="5"/>
        <v>24</v>
      </c>
      <c r="R15" s="19"/>
    </row>
    <row r="16" spans="1:17" s="8" customFormat="1" ht="18.75" customHeight="1">
      <c r="A16" s="36" t="s">
        <v>34</v>
      </c>
      <c r="B16" s="30" t="s">
        <v>45</v>
      </c>
      <c r="C16" s="31">
        <v>100.7</v>
      </c>
      <c r="D16" s="32">
        <v>1981</v>
      </c>
      <c r="E16" s="67">
        <f t="shared" si="1"/>
        <v>1.1072</v>
      </c>
      <c r="F16" s="37">
        <v>95</v>
      </c>
      <c r="G16" s="38">
        <v>100</v>
      </c>
      <c r="H16" s="38">
        <v>105</v>
      </c>
      <c r="I16" s="33">
        <f t="shared" si="2"/>
        <v>105</v>
      </c>
      <c r="J16" s="37">
        <v>115</v>
      </c>
      <c r="K16" s="38">
        <v>120</v>
      </c>
      <c r="L16" s="38">
        <v>-125</v>
      </c>
      <c r="M16" s="39">
        <f t="shared" si="6"/>
        <v>120</v>
      </c>
      <c r="N16" s="40">
        <f t="shared" si="3"/>
        <v>225</v>
      </c>
      <c r="O16" s="41">
        <f t="shared" si="4"/>
        <v>249.12</v>
      </c>
      <c r="Q16" s="81">
        <f t="shared" si="5"/>
        <v>31</v>
      </c>
    </row>
    <row r="17" spans="1:17" s="8" customFormat="1" ht="18.75" customHeight="1">
      <c r="A17" s="36" t="s">
        <v>50</v>
      </c>
      <c r="B17" s="30" t="s">
        <v>45</v>
      </c>
      <c r="C17" s="31">
        <v>78.7</v>
      </c>
      <c r="D17" s="32">
        <v>1996</v>
      </c>
      <c r="E17" s="67">
        <f t="shared" si="1"/>
        <v>1.2391</v>
      </c>
      <c r="F17" s="37">
        <v>100</v>
      </c>
      <c r="G17" s="38">
        <v>105</v>
      </c>
      <c r="H17" s="38">
        <v>-110</v>
      </c>
      <c r="I17" s="33">
        <f t="shared" si="2"/>
        <v>105</v>
      </c>
      <c r="J17" s="37">
        <v>120</v>
      </c>
      <c r="K17" s="38">
        <v>-125</v>
      </c>
      <c r="L17" s="38">
        <v>-125</v>
      </c>
      <c r="M17" s="39">
        <f t="shared" si="6"/>
        <v>120</v>
      </c>
      <c r="N17" s="40">
        <f t="shared" si="3"/>
        <v>225</v>
      </c>
      <c r="O17" s="41">
        <f t="shared" si="4"/>
        <v>308.7975</v>
      </c>
      <c r="P17" s="8">
        <v>30</v>
      </c>
      <c r="Q17" s="81">
        <f t="shared" si="5"/>
        <v>16</v>
      </c>
    </row>
    <row r="18" spans="1:17" s="8" customFormat="1" ht="18.7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61">
        <f>SUM(O12:O17)-MIN(O12:O17)</f>
        <v>1422.7205000000001</v>
      </c>
      <c r="Q18" s="81"/>
    </row>
    <row r="19" spans="1:17" s="8" customFormat="1" ht="18.75" customHeight="1">
      <c r="A19" s="36" t="s">
        <v>60</v>
      </c>
      <c r="B19" s="30" t="s">
        <v>61</v>
      </c>
      <c r="C19" s="31">
        <v>84.6</v>
      </c>
      <c r="D19" s="32">
        <v>1979</v>
      </c>
      <c r="E19" s="67">
        <f t="shared" si="1"/>
        <v>1.1937</v>
      </c>
      <c r="F19" s="37">
        <v>95</v>
      </c>
      <c r="G19" s="38">
        <v>100</v>
      </c>
      <c r="H19" s="38">
        <v>-103</v>
      </c>
      <c r="I19" s="33">
        <f t="shared" si="2"/>
        <v>100</v>
      </c>
      <c r="J19" s="37">
        <v>115</v>
      </c>
      <c r="K19" s="38">
        <v>-120</v>
      </c>
      <c r="L19" s="38">
        <v>120</v>
      </c>
      <c r="M19" s="39">
        <f aca="true" t="shared" si="7" ref="M19:M24">IF(MAX(J19:L19)&lt;0,0,MAX(J19:L19))</f>
        <v>120</v>
      </c>
      <c r="N19" s="40">
        <f t="shared" si="3"/>
        <v>220</v>
      </c>
      <c r="O19" s="41">
        <f t="shared" si="4"/>
        <v>262.614</v>
      </c>
      <c r="Q19" s="81">
        <f t="shared" si="5"/>
        <v>33</v>
      </c>
    </row>
    <row r="20" spans="1:17" s="8" customFormat="1" ht="18.75" customHeight="1">
      <c r="A20" s="36" t="s">
        <v>46</v>
      </c>
      <c r="B20" s="30" t="s">
        <v>61</v>
      </c>
      <c r="C20" s="31">
        <v>79.3</v>
      </c>
      <c r="D20" s="32">
        <v>1993</v>
      </c>
      <c r="E20" s="67">
        <f t="shared" si="1"/>
        <v>1.2341</v>
      </c>
      <c r="F20" s="37">
        <v>78</v>
      </c>
      <c r="G20" s="38">
        <v>81</v>
      </c>
      <c r="H20" s="38">
        <v>82</v>
      </c>
      <c r="I20" s="33">
        <f t="shared" si="2"/>
        <v>82</v>
      </c>
      <c r="J20" s="37">
        <v>-105</v>
      </c>
      <c r="K20" s="38">
        <v>105</v>
      </c>
      <c r="L20" s="38">
        <v>108</v>
      </c>
      <c r="M20" s="39">
        <f t="shared" si="7"/>
        <v>108</v>
      </c>
      <c r="N20" s="40">
        <f t="shared" si="3"/>
        <v>190</v>
      </c>
      <c r="O20" s="41">
        <f t="shared" si="4"/>
        <v>254.47899999999998</v>
      </c>
      <c r="P20" s="8">
        <v>20</v>
      </c>
      <c r="Q20" s="81">
        <f t="shared" si="5"/>
        <v>19</v>
      </c>
    </row>
    <row r="21" spans="1:17" s="8" customFormat="1" ht="18.75" customHeight="1">
      <c r="A21" s="36" t="s">
        <v>47</v>
      </c>
      <c r="B21" s="30" t="s">
        <v>61</v>
      </c>
      <c r="C21" s="31">
        <v>67.3</v>
      </c>
      <c r="D21" s="32">
        <v>1997</v>
      </c>
      <c r="E21" s="67">
        <f t="shared" si="1"/>
        <v>1.3598</v>
      </c>
      <c r="F21" s="37">
        <v>87</v>
      </c>
      <c r="G21" s="38">
        <v>-90</v>
      </c>
      <c r="H21" s="38">
        <v>-90</v>
      </c>
      <c r="I21" s="33">
        <f t="shared" si="2"/>
        <v>87</v>
      </c>
      <c r="J21" s="37">
        <v>102</v>
      </c>
      <c r="K21" s="38">
        <v>105</v>
      </c>
      <c r="L21" s="38">
        <v>107</v>
      </c>
      <c r="M21" s="39">
        <f t="shared" si="7"/>
        <v>107</v>
      </c>
      <c r="N21" s="40">
        <f t="shared" si="3"/>
        <v>194</v>
      </c>
      <c r="O21" s="41">
        <f t="shared" si="4"/>
        <v>293.8012</v>
      </c>
      <c r="P21" s="8">
        <v>30</v>
      </c>
      <c r="Q21" s="81">
        <f t="shared" si="5"/>
        <v>15</v>
      </c>
    </row>
    <row r="22" spans="1:17" s="8" customFormat="1" ht="18.75" customHeight="1">
      <c r="A22" s="36" t="s">
        <v>48</v>
      </c>
      <c r="B22" s="30" t="s">
        <v>61</v>
      </c>
      <c r="C22" s="31">
        <v>91.2</v>
      </c>
      <c r="D22" s="32">
        <v>1974</v>
      </c>
      <c r="E22" s="67">
        <f t="shared" si="1"/>
        <v>1.1527</v>
      </c>
      <c r="F22" s="35">
        <v>102</v>
      </c>
      <c r="G22" s="34">
        <v>105</v>
      </c>
      <c r="H22" s="34">
        <v>107</v>
      </c>
      <c r="I22" s="33">
        <f t="shared" si="2"/>
        <v>107</v>
      </c>
      <c r="J22" s="35">
        <v>123</v>
      </c>
      <c r="K22" s="34">
        <v>127</v>
      </c>
      <c r="L22" s="34">
        <v>130</v>
      </c>
      <c r="M22" s="39">
        <f t="shared" si="7"/>
        <v>130</v>
      </c>
      <c r="N22" s="40">
        <f>M22+I22</f>
        <v>237</v>
      </c>
      <c r="O22" s="41">
        <f t="shared" si="4"/>
        <v>273.1899</v>
      </c>
      <c r="Q22" s="81">
        <f t="shared" si="5"/>
        <v>38</v>
      </c>
    </row>
    <row r="23" spans="1:17" s="8" customFormat="1" ht="18.75" customHeight="1">
      <c r="A23" s="36" t="s">
        <v>49</v>
      </c>
      <c r="B23" s="30" t="s">
        <v>61</v>
      </c>
      <c r="C23" s="31">
        <v>90.4</v>
      </c>
      <c r="D23" s="32">
        <v>1993</v>
      </c>
      <c r="E23" s="67">
        <f t="shared" si="1"/>
        <v>1.1572</v>
      </c>
      <c r="F23" s="35">
        <v>103</v>
      </c>
      <c r="G23" s="34">
        <v>108</v>
      </c>
      <c r="H23" s="34">
        <v>110</v>
      </c>
      <c r="I23" s="33">
        <f t="shared" si="2"/>
        <v>110</v>
      </c>
      <c r="J23" s="35">
        <v>118</v>
      </c>
      <c r="K23" s="34">
        <v>-123</v>
      </c>
      <c r="L23" s="34">
        <v>123</v>
      </c>
      <c r="M23" s="39">
        <f t="shared" si="7"/>
        <v>123</v>
      </c>
      <c r="N23" s="40">
        <f>M23+I23</f>
        <v>233</v>
      </c>
      <c r="O23" s="41">
        <f t="shared" si="4"/>
        <v>289.62760000000003</v>
      </c>
      <c r="P23" s="8">
        <v>20</v>
      </c>
      <c r="Q23" s="81">
        <f t="shared" si="5"/>
        <v>19</v>
      </c>
    </row>
    <row r="24" spans="1:17" s="26" customFormat="1" ht="18.75" customHeight="1">
      <c r="A24" s="36" t="s">
        <v>37</v>
      </c>
      <c r="B24" s="30" t="s">
        <v>61</v>
      </c>
      <c r="C24" s="31">
        <v>84.6</v>
      </c>
      <c r="D24" s="32">
        <v>1972</v>
      </c>
      <c r="E24" s="67">
        <f t="shared" si="1"/>
        <v>1.1937</v>
      </c>
      <c r="F24" s="42">
        <v>110</v>
      </c>
      <c r="G24" s="43">
        <v>115</v>
      </c>
      <c r="H24" s="43">
        <v>120</v>
      </c>
      <c r="I24" s="33">
        <f t="shared" si="2"/>
        <v>120</v>
      </c>
      <c r="J24" s="42">
        <v>133</v>
      </c>
      <c r="K24" s="43">
        <v>137</v>
      </c>
      <c r="L24" s="43">
        <v>139</v>
      </c>
      <c r="M24" s="39">
        <f t="shared" si="7"/>
        <v>139</v>
      </c>
      <c r="N24" s="40">
        <f>M24+I24</f>
        <v>259</v>
      </c>
      <c r="O24" s="41">
        <f t="shared" si="4"/>
        <v>309.1683</v>
      </c>
      <c r="Q24" s="81">
        <f t="shared" si="5"/>
        <v>40</v>
      </c>
    </row>
    <row r="25" spans="1:17" s="26" customFormat="1" ht="18.7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>
        <f>SUM(O19:O24)-MIN(O19:O24)</f>
        <v>1428.401</v>
      </c>
      <c r="Q25" s="81"/>
    </row>
    <row r="26" spans="1:17" s="26" customFormat="1" ht="18.75" customHeight="1">
      <c r="A26" s="36" t="s">
        <v>30</v>
      </c>
      <c r="B26" s="30" t="s">
        <v>13</v>
      </c>
      <c r="C26" s="31">
        <v>70.7</v>
      </c>
      <c r="D26" s="32">
        <v>1969</v>
      </c>
      <c r="E26" s="67">
        <f t="shared" si="1"/>
        <v>1.3182</v>
      </c>
      <c r="F26" s="42">
        <v>50</v>
      </c>
      <c r="G26" s="43">
        <v>55</v>
      </c>
      <c r="H26" s="43">
        <v>60</v>
      </c>
      <c r="I26" s="33">
        <f t="shared" si="2"/>
        <v>60</v>
      </c>
      <c r="J26" s="42">
        <v>60</v>
      </c>
      <c r="K26" s="43">
        <v>70</v>
      </c>
      <c r="L26" s="43">
        <v>80</v>
      </c>
      <c r="M26" s="39">
        <f aca="true" t="shared" si="8" ref="M26:M31">IF(MAX(J26:L26)&lt;0,0,MAX(J26:L26))</f>
        <v>80</v>
      </c>
      <c r="N26" s="40">
        <f aca="true" t="shared" si="9" ref="N26:N31">M26+I26</f>
        <v>140</v>
      </c>
      <c r="O26" s="41">
        <f t="shared" si="4"/>
        <v>184.548</v>
      </c>
      <c r="Q26" s="81">
        <f t="shared" si="5"/>
        <v>43</v>
      </c>
    </row>
    <row r="27" spans="1:17" s="8" customFormat="1" ht="18.75" customHeight="1">
      <c r="A27" s="36" t="s">
        <v>29</v>
      </c>
      <c r="B27" s="30" t="s">
        <v>13</v>
      </c>
      <c r="C27" s="31">
        <v>130.6</v>
      </c>
      <c r="D27" s="32">
        <v>1975</v>
      </c>
      <c r="E27" s="67">
        <f t="shared" si="1"/>
        <v>1.0284</v>
      </c>
      <c r="F27" s="35">
        <v>105</v>
      </c>
      <c r="G27" s="34">
        <v>112</v>
      </c>
      <c r="H27" s="34">
        <v>120</v>
      </c>
      <c r="I27" s="33">
        <f t="shared" si="2"/>
        <v>120</v>
      </c>
      <c r="J27" s="35">
        <v>130</v>
      </c>
      <c r="K27" s="34">
        <v>140</v>
      </c>
      <c r="L27" s="34" t="s">
        <v>36</v>
      </c>
      <c r="M27" s="39">
        <f t="shared" si="8"/>
        <v>140</v>
      </c>
      <c r="N27" s="40">
        <f t="shared" si="9"/>
        <v>260</v>
      </c>
      <c r="O27" s="41">
        <f t="shared" si="4"/>
        <v>267.384</v>
      </c>
      <c r="Q27" s="81">
        <f t="shared" si="5"/>
        <v>37</v>
      </c>
    </row>
    <row r="28" spans="1:17" s="8" customFormat="1" ht="18.75" customHeight="1">
      <c r="A28" s="36" t="s">
        <v>41</v>
      </c>
      <c r="B28" s="30" t="s">
        <v>13</v>
      </c>
      <c r="C28" s="31">
        <v>105</v>
      </c>
      <c r="D28" s="32">
        <v>1985</v>
      </c>
      <c r="E28" s="67">
        <f t="shared" si="1"/>
        <v>1.0907</v>
      </c>
      <c r="F28" s="35">
        <v>97</v>
      </c>
      <c r="G28" s="68">
        <v>-102</v>
      </c>
      <c r="H28" s="68">
        <v>-102</v>
      </c>
      <c r="I28" s="33">
        <f t="shared" si="2"/>
        <v>97</v>
      </c>
      <c r="J28" s="35">
        <v>115</v>
      </c>
      <c r="K28" s="34">
        <v>120</v>
      </c>
      <c r="L28" s="34">
        <v>-125</v>
      </c>
      <c r="M28" s="39">
        <f t="shared" si="8"/>
        <v>120</v>
      </c>
      <c r="N28" s="40">
        <f t="shared" si="9"/>
        <v>217</v>
      </c>
      <c r="O28" s="41">
        <f t="shared" si="4"/>
        <v>236.6819</v>
      </c>
      <c r="Q28" s="81">
        <f t="shared" si="5"/>
        <v>27</v>
      </c>
    </row>
    <row r="29" spans="1:17" s="8" customFormat="1" ht="18.75" customHeight="1">
      <c r="A29" s="36" t="s">
        <v>28</v>
      </c>
      <c r="B29" s="30" t="s">
        <v>13</v>
      </c>
      <c r="C29" s="31">
        <v>99.1</v>
      </c>
      <c r="D29" s="32">
        <v>1970</v>
      </c>
      <c r="E29" s="67">
        <f t="shared" si="1"/>
        <v>1.1139</v>
      </c>
      <c r="F29" s="35">
        <v>110</v>
      </c>
      <c r="G29" s="34">
        <v>115</v>
      </c>
      <c r="H29" s="68">
        <v>-120</v>
      </c>
      <c r="I29" s="33">
        <f t="shared" si="2"/>
        <v>115</v>
      </c>
      <c r="J29" s="35">
        <v>135</v>
      </c>
      <c r="K29" s="34">
        <v>140</v>
      </c>
      <c r="L29" s="34">
        <v>145</v>
      </c>
      <c r="M29" s="39">
        <f t="shared" si="8"/>
        <v>145</v>
      </c>
      <c r="N29" s="40">
        <f t="shared" si="9"/>
        <v>260</v>
      </c>
      <c r="O29" s="41">
        <f t="shared" si="4"/>
        <v>289.614</v>
      </c>
      <c r="Q29" s="81">
        <f t="shared" si="5"/>
        <v>42</v>
      </c>
    </row>
    <row r="30" spans="1:17" s="26" customFormat="1" ht="18.75" customHeight="1">
      <c r="A30" s="36" t="s">
        <v>42</v>
      </c>
      <c r="B30" s="30" t="s">
        <v>13</v>
      </c>
      <c r="C30" s="31">
        <v>82.4</v>
      </c>
      <c r="D30" s="32">
        <v>1993</v>
      </c>
      <c r="E30" s="67">
        <f t="shared" si="1"/>
        <v>1.2096</v>
      </c>
      <c r="F30" s="42">
        <v>70</v>
      </c>
      <c r="G30" s="43">
        <v>75</v>
      </c>
      <c r="H30" s="43">
        <v>80</v>
      </c>
      <c r="I30" s="33">
        <f t="shared" si="2"/>
        <v>80</v>
      </c>
      <c r="J30" s="42">
        <v>100</v>
      </c>
      <c r="K30" s="43">
        <v>-105</v>
      </c>
      <c r="L30" s="43">
        <v>105</v>
      </c>
      <c r="M30" s="39">
        <f t="shared" si="8"/>
        <v>105</v>
      </c>
      <c r="N30" s="40">
        <f t="shared" si="9"/>
        <v>185</v>
      </c>
      <c r="O30" s="41">
        <f t="shared" si="4"/>
        <v>243.776</v>
      </c>
      <c r="P30" s="26">
        <v>20</v>
      </c>
      <c r="Q30" s="81">
        <f t="shared" si="5"/>
        <v>19</v>
      </c>
    </row>
    <row r="31" spans="1:17" s="8" customFormat="1" ht="18.75" customHeight="1">
      <c r="A31" s="36" t="s">
        <v>43</v>
      </c>
      <c r="B31" s="30" t="s">
        <v>13</v>
      </c>
      <c r="C31" s="31">
        <v>68.8</v>
      </c>
      <c r="D31" s="32">
        <v>1991</v>
      </c>
      <c r="E31" s="67">
        <f t="shared" si="1"/>
        <v>1.3408</v>
      </c>
      <c r="F31" s="35">
        <v>70</v>
      </c>
      <c r="G31" s="34">
        <v>-75</v>
      </c>
      <c r="H31" s="34">
        <v>-75</v>
      </c>
      <c r="I31" s="33">
        <f t="shared" si="2"/>
        <v>70</v>
      </c>
      <c r="J31" s="35">
        <v>90</v>
      </c>
      <c r="K31" s="34">
        <v>95</v>
      </c>
      <c r="L31" s="34">
        <v>-98</v>
      </c>
      <c r="M31" s="39">
        <f t="shared" si="8"/>
        <v>95</v>
      </c>
      <c r="N31" s="40">
        <f t="shared" si="9"/>
        <v>165</v>
      </c>
      <c r="O31" s="41">
        <f t="shared" si="4"/>
        <v>221.232</v>
      </c>
      <c r="Q31" s="81">
        <f t="shared" si="5"/>
        <v>21</v>
      </c>
    </row>
    <row r="32" spans="1:17" s="8" customFormat="1" ht="18.7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61">
        <f>SUM(O26:O31)-MIN(O26:O31)</f>
        <v>1258.6879000000001</v>
      </c>
      <c r="Q32" s="81"/>
    </row>
    <row r="33" spans="1:17" s="8" customFormat="1" ht="18.75" customHeight="1">
      <c r="A33" s="36" t="s">
        <v>56</v>
      </c>
      <c r="B33" s="30" t="s">
        <v>44</v>
      </c>
      <c r="C33" s="31">
        <v>77.5</v>
      </c>
      <c r="D33" s="32">
        <v>1996</v>
      </c>
      <c r="E33" s="67">
        <f t="shared" si="1"/>
        <v>1.2495</v>
      </c>
      <c r="F33" s="35">
        <v>75</v>
      </c>
      <c r="G33" s="34">
        <v>81</v>
      </c>
      <c r="H33" s="68">
        <v>-86</v>
      </c>
      <c r="I33" s="33">
        <f t="shared" si="2"/>
        <v>81</v>
      </c>
      <c r="J33" s="35">
        <v>95</v>
      </c>
      <c r="K33" s="34">
        <v>100</v>
      </c>
      <c r="L33" s="34">
        <v>105</v>
      </c>
      <c r="M33" s="39">
        <f aca="true" t="shared" si="10" ref="M33:M38">IF(MAX(J33:L33)&lt;0,0,MAX(J33:L33))</f>
        <v>105</v>
      </c>
      <c r="N33" s="40">
        <f aca="true" t="shared" si="11" ref="N33:N38">M33+I33</f>
        <v>186</v>
      </c>
      <c r="O33" s="41">
        <f t="shared" si="4"/>
        <v>262.40700000000004</v>
      </c>
      <c r="P33" s="8">
        <v>30</v>
      </c>
      <c r="Q33" s="81">
        <f t="shared" si="5"/>
        <v>16</v>
      </c>
    </row>
    <row r="34" spans="1:17" s="8" customFormat="1" ht="18.75" customHeight="1">
      <c r="A34" s="36" t="s">
        <v>57</v>
      </c>
      <c r="B34" s="30" t="s">
        <v>44</v>
      </c>
      <c r="C34" s="31">
        <v>90</v>
      </c>
      <c r="D34" s="32">
        <v>1971</v>
      </c>
      <c r="E34" s="67">
        <f t="shared" si="1"/>
        <v>1.1595</v>
      </c>
      <c r="F34" s="35">
        <v>105</v>
      </c>
      <c r="G34" s="34">
        <v>108</v>
      </c>
      <c r="H34" s="68">
        <v>-110</v>
      </c>
      <c r="I34" s="33">
        <f t="shared" si="2"/>
        <v>108</v>
      </c>
      <c r="J34" s="35">
        <v>122</v>
      </c>
      <c r="K34" s="34">
        <v>127</v>
      </c>
      <c r="L34" s="34">
        <v>132</v>
      </c>
      <c r="M34" s="39">
        <f t="shared" si="10"/>
        <v>132</v>
      </c>
      <c r="N34" s="40">
        <f t="shared" si="11"/>
        <v>240</v>
      </c>
      <c r="O34" s="41">
        <f t="shared" si="4"/>
        <v>278.28</v>
      </c>
      <c r="Q34" s="81">
        <f t="shared" si="5"/>
        <v>41</v>
      </c>
    </row>
    <row r="35" spans="1:17" s="8" customFormat="1" ht="18.75" customHeight="1">
      <c r="A35" s="36" t="s">
        <v>23</v>
      </c>
      <c r="B35" s="30" t="s">
        <v>44</v>
      </c>
      <c r="C35" s="31">
        <v>66.1</v>
      </c>
      <c r="D35" s="32">
        <v>1994</v>
      </c>
      <c r="E35" s="67">
        <f t="shared" si="1"/>
        <v>1.3759</v>
      </c>
      <c r="F35" s="35">
        <v>81</v>
      </c>
      <c r="G35" s="34">
        <v>86</v>
      </c>
      <c r="H35" s="68">
        <v>-90</v>
      </c>
      <c r="I35" s="33">
        <f t="shared" si="2"/>
        <v>86</v>
      </c>
      <c r="J35" s="35">
        <v>105</v>
      </c>
      <c r="K35" s="34">
        <v>110</v>
      </c>
      <c r="L35" s="34">
        <v>-115</v>
      </c>
      <c r="M35" s="39">
        <f t="shared" si="10"/>
        <v>110</v>
      </c>
      <c r="N35" s="40">
        <f t="shared" si="11"/>
        <v>196</v>
      </c>
      <c r="O35" s="41">
        <f t="shared" si="4"/>
        <v>289.6764</v>
      </c>
      <c r="P35" s="8">
        <v>20</v>
      </c>
      <c r="Q35" s="81">
        <f t="shared" si="5"/>
        <v>18</v>
      </c>
    </row>
    <row r="36" spans="1:17" s="8" customFormat="1" ht="18.75" customHeight="1">
      <c r="A36" s="36" t="s">
        <v>58</v>
      </c>
      <c r="B36" s="30" t="s">
        <v>44</v>
      </c>
      <c r="C36" s="31">
        <v>80.6</v>
      </c>
      <c r="D36" s="32">
        <v>1989</v>
      </c>
      <c r="E36" s="67">
        <f t="shared" si="1"/>
        <v>1.2235</v>
      </c>
      <c r="F36" s="35">
        <v>120</v>
      </c>
      <c r="G36" s="34">
        <v>125</v>
      </c>
      <c r="H36" s="68">
        <v>-130</v>
      </c>
      <c r="I36" s="33">
        <f t="shared" si="2"/>
        <v>125</v>
      </c>
      <c r="J36" s="35">
        <v>140</v>
      </c>
      <c r="K36" s="34">
        <v>147</v>
      </c>
      <c r="L36" s="34">
        <v>-152</v>
      </c>
      <c r="M36" s="39">
        <f t="shared" si="10"/>
        <v>147</v>
      </c>
      <c r="N36" s="40">
        <f t="shared" si="11"/>
        <v>272</v>
      </c>
      <c r="O36" s="41">
        <f t="shared" si="4"/>
        <v>332.79200000000003</v>
      </c>
      <c r="Q36" s="81">
        <f t="shared" si="5"/>
        <v>23</v>
      </c>
    </row>
    <row r="37" spans="1:17" s="8" customFormat="1" ht="18.75" customHeight="1">
      <c r="A37" s="36" t="s">
        <v>59</v>
      </c>
      <c r="B37" s="30" t="s">
        <v>44</v>
      </c>
      <c r="C37" s="31">
        <v>87.7</v>
      </c>
      <c r="D37" s="32">
        <v>1990</v>
      </c>
      <c r="E37" s="67">
        <f t="shared" si="1"/>
        <v>1.1733</v>
      </c>
      <c r="F37" s="35">
        <v>-100</v>
      </c>
      <c r="G37" s="34">
        <v>100</v>
      </c>
      <c r="H37" s="34">
        <v>108</v>
      </c>
      <c r="I37" s="33">
        <f t="shared" si="2"/>
        <v>108</v>
      </c>
      <c r="J37" s="35">
        <v>127</v>
      </c>
      <c r="K37" s="34">
        <v>135</v>
      </c>
      <c r="L37" s="34">
        <v>-140</v>
      </c>
      <c r="M37" s="39">
        <f t="shared" si="10"/>
        <v>135</v>
      </c>
      <c r="N37" s="40">
        <f t="shared" si="11"/>
        <v>243</v>
      </c>
      <c r="O37" s="41">
        <f t="shared" si="4"/>
        <v>285.1119</v>
      </c>
      <c r="Q37" s="81">
        <f t="shared" si="5"/>
        <v>22</v>
      </c>
    </row>
    <row r="38" spans="1:17" s="8" customFormat="1" ht="18.75" customHeight="1">
      <c r="A38" s="36" t="s">
        <v>22</v>
      </c>
      <c r="B38" s="30" t="s">
        <v>44</v>
      </c>
      <c r="C38" s="31">
        <v>82</v>
      </c>
      <c r="D38" s="32">
        <v>1995</v>
      </c>
      <c r="E38" s="67">
        <f t="shared" si="1"/>
        <v>1.2126</v>
      </c>
      <c r="F38" s="35">
        <v>110</v>
      </c>
      <c r="G38" s="34">
        <v>115</v>
      </c>
      <c r="H38" s="34">
        <v>-120</v>
      </c>
      <c r="I38" s="33">
        <f t="shared" si="2"/>
        <v>115</v>
      </c>
      <c r="J38" s="35">
        <v>138</v>
      </c>
      <c r="K38" s="34">
        <v>-145</v>
      </c>
      <c r="L38" s="34">
        <v>145</v>
      </c>
      <c r="M38" s="39">
        <f t="shared" si="10"/>
        <v>145</v>
      </c>
      <c r="N38" s="40">
        <f t="shared" si="11"/>
        <v>260</v>
      </c>
      <c r="O38" s="41">
        <f t="shared" si="4"/>
        <v>345.27599999999995</v>
      </c>
      <c r="P38" s="8">
        <v>30</v>
      </c>
      <c r="Q38" s="81">
        <f t="shared" si="5"/>
        <v>17</v>
      </c>
    </row>
    <row r="39" spans="1:17" s="8" customFormat="1" ht="18.7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  <c r="O39" s="61">
        <f>SUM(O33:O38)-MIN(O33:O38)</f>
        <v>1531.1362999999997</v>
      </c>
      <c r="Q39" s="81"/>
    </row>
    <row r="40" spans="1:17" s="8" customFormat="1" ht="18.75" customHeight="1">
      <c r="A40" s="36" t="s">
        <v>52</v>
      </c>
      <c r="B40" s="30" t="s">
        <v>51</v>
      </c>
      <c r="C40" s="31">
        <v>77.7</v>
      </c>
      <c r="D40" s="32">
        <v>1991</v>
      </c>
      <c r="E40" s="67">
        <f t="shared" si="1"/>
        <v>1.2478</v>
      </c>
      <c r="F40" s="35">
        <v>80</v>
      </c>
      <c r="G40" s="34">
        <v>82</v>
      </c>
      <c r="H40" s="34" t="s">
        <v>36</v>
      </c>
      <c r="I40" s="33">
        <f t="shared" si="2"/>
        <v>82</v>
      </c>
      <c r="J40" s="35">
        <v>100</v>
      </c>
      <c r="K40" s="34">
        <v>105</v>
      </c>
      <c r="L40" s="34">
        <v>110</v>
      </c>
      <c r="M40" s="39">
        <f>IF(MAX(J40:L40)&lt;0,0,MAX(J40:L40))</f>
        <v>110</v>
      </c>
      <c r="N40" s="40">
        <f>M40+I40</f>
        <v>192</v>
      </c>
      <c r="O40" s="41">
        <f t="shared" si="4"/>
        <v>239.57760000000002</v>
      </c>
      <c r="Q40" s="81">
        <f t="shared" si="5"/>
        <v>21</v>
      </c>
    </row>
    <row r="41" spans="1:17" s="26" customFormat="1" ht="18.75" customHeight="1">
      <c r="A41" s="36" t="s">
        <v>53</v>
      </c>
      <c r="B41" s="30" t="s">
        <v>51</v>
      </c>
      <c r="C41" s="31">
        <v>81.8</v>
      </c>
      <c r="D41" s="32">
        <v>1986</v>
      </c>
      <c r="E41" s="67">
        <f t="shared" si="1"/>
        <v>1.2141</v>
      </c>
      <c r="F41" s="42">
        <v>100</v>
      </c>
      <c r="G41" s="43">
        <v>105</v>
      </c>
      <c r="H41" s="43" t="s">
        <v>36</v>
      </c>
      <c r="I41" s="33">
        <f t="shared" si="2"/>
        <v>105</v>
      </c>
      <c r="J41" s="42">
        <v>135</v>
      </c>
      <c r="K41" s="43">
        <v>140</v>
      </c>
      <c r="L41" s="43" t="s">
        <v>36</v>
      </c>
      <c r="M41" s="39">
        <f>IF(MAX(J41:L41)&lt;0,0,MAX(J41:L41))</f>
        <v>140</v>
      </c>
      <c r="N41" s="40">
        <f>M41+I41</f>
        <v>245</v>
      </c>
      <c r="O41" s="41">
        <f t="shared" si="4"/>
        <v>297.4545</v>
      </c>
      <c r="Q41" s="81">
        <f t="shared" si="5"/>
        <v>26</v>
      </c>
    </row>
    <row r="42" spans="1:17" s="8" customFormat="1" ht="18.75" customHeight="1">
      <c r="A42" s="36" t="s">
        <v>54</v>
      </c>
      <c r="B42" s="30" t="s">
        <v>51</v>
      </c>
      <c r="C42" s="31">
        <v>80.2</v>
      </c>
      <c r="D42" s="32">
        <v>1989</v>
      </c>
      <c r="E42" s="67">
        <f t="shared" si="1"/>
        <v>1.2267</v>
      </c>
      <c r="F42" s="35">
        <v>70</v>
      </c>
      <c r="G42" s="34">
        <v>75</v>
      </c>
      <c r="H42" s="34">
        <v>80</v>
      </c>
      <c r="I42" s="33">
        <f t="shared" si="2"/>
        <v>80</v>
      </c>
      <c r="J42" s="35">
        <v>90</v>
      </c>
      <c r="K42" s="34">
        <v>95</v>
      </c>
      <c r="L42" s="34">
        <v>100</v>
      </c>
      <c r="M42" s="39">
        <f>IF(MAX(J42:L42)&lt;0,0,MAX(J42:L42))</f>
        <v>100</v>
      </c>
      <c r="N42" s="40">
        <f>M42+I42</f>
        <v>180</v>
      </c>
      <c r="O42" s="41">
        <f t="shared" si="4"/>
        <v>220.80599999999998</v>
      </c>
      <c r="Q42" s="81">
        <f t="shared" si="5"/>
        <v>23</v>
      </c>
    </row>
    <row r="43" spans="1:17" s="8" customFormat="1" ht="18.75" customHeight="1">
      <c r="A43" s="36" t="s">
        <v>55</v>
      </c>
      <c r="B43" s="30" t="s">
        <v>51</v>
      </c>
      <c r="C43" s="31">
        <v>80.8</v>
      </c>
      <c r="D43" s="32">
        <v>1991</v>
      </c>
      <c r="E43" s="67">
        <f t="shared" si="1"/>
        <v>1.2219</v>
      </c>
      <c r="F43" s="35">
        <v>60</v>
      </c>
      <c r="G43" s="34">
        <v>65</v>
      </c>
      <c r="H43" s="34">
        <v>70</v>
      </c>
      <c r="I43" s="33">
        <f t="shared" si="2"/>
        <v>70</v>
      </c>
      <c r="J43" s="35">
        <v>70</v>
      </c>
      <c r="K43" s="34">
        <v>75</v>
      </c>
      <c r="L43" s="34">
        <v>80</v>
      </c>
      <c r="M43" s="39">
        <f>IF(MAX(J43:L43)&lt;0,0,MAX(J43:L43))</f>
        <v>80</v>
      </c>
      <c r="N43" s="40">
        <f>M43+I43</f>
        <v>150</v>
      </c>
      <c r="O43" s="41">
        <f t="shared" si="4"/>
        <v>183.285</v>
      </c>
      <c r="Q43" s="81">
        <f t="shared" si="5"/>
        <v>21</v>
      </c>
    </row>
    <row r="44" spans="1:17" s="8" customFormat="1" ht="18.75" customHeight="1">
      <c r="A44" s="36" t="s">
        <v>20</v>
      </c>
      <c r="B44" s="30" t="s">
        <v>51</v>
      </c>
      <c r="C44" s="31">
        <v>105</v>
      </c>
      <c r="D44" s="32">
        <v>1962</v>
      </c>
      <c r="E44" s="67">
        <f t="shared" si="1"/>
        <v>1.0907</v>
      </c>
      <c r="F44" s="35" t="s">
        <v>36</v>
      </c>
      <c r="G44" s="34" t="s">
        <v>36</v>
      </c>
      <c r="H44" s="34" t="s">
        <v>36</v>
      </c>
      <c r="I44" s="33">
        <f t="shared" si="2"/>
        <v>0</v>
      </c>
      <c r="J44" s="35" t="s">
        <v>36</v>
      </c>
      <c r="K44" s="34" t="s">
        <v>36</v>
      </c>
      <c r="L44" s="34" t="s">
        <v>36</v>
      </c>
      <c r="M44" s="39">
        <f>IF(MAX(J44:L44)&lt;0,0,MAX(J44:L44))</f>
        <v>0</v>
      </c>
      <c r="N44" s="40">
        <f>M44+I44</f>
        <v>0</v>
      </c>
      <c r="O44" s="41">
        <f t="shared" si="4"/>
        <v>0</v>
      </c>
      <c r="Q44" s="80"/>
    </row>
    <row r="45" spans="1:17" s="8" customFormat="1" ht="18.75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  <c r="O45" s="45">
        <f>SUM(O40:O44)</f>
        <v>941.1230999999999</v>
      </c>
      <c r="Q45" s="80"/>
    </row>
    <row r="46" spans="9:14" ht="12.75">
      <c r="I46" s="28"/>
      <c r="M46" s="27"/>
      <c r="N46" s="27"/>
    </row>
    <row r="47" spans="9:14" ht="12.75">
      <c r="I47" s="28"/>
      <c r="M47" s="27"/>
      <c r="N47" s="27"/>
    </row>
    <row r="48" spans="1:14" ht="12.75">
      <c r="A48" t="s">
        <v>65</v>
      </c>
      <c r="I48" s="28"/>
      <c r="M48" s="27"/>
      <c r="N48" s="27"/>
    </row>
    <row r="49" spans="9:14" ht="12.75">
      <c r="I49" s="28"/>
      <c r="M49" s="27"/>
      <c r="N49" s="27"/>
    </row>
    <row r="50" spans="1:14" ht="12.75">
      <c r="A50" t="s">
        <v>66</v>
      </c>
      <c r="I50" s="28"/>
      <c r="M50" s="27"/>
      <c r="N50" s="27"/>
    </row>
    <row r="51" spans="9:14" ht="12.75">
      <c r="I51" s="28"/>
      <c r="M51" s="27"/>
      <c r="N51" s="27"/>
    </row>
    <row r="52" spans="9:14" ht="12.75">
      <c r="I52" s="28"/>
      <c r="M52" s="27"/>
      <c r="N52" s="27"/>
    </row>
    <row r="53" spans="13:14" ht="12.75">
      <c r="M53" s="27"/>
      <c r="N53" s="27"/>
    </row>
  </sheetData>
  <mergeCells count="9">
    <mergeCell ref="A45:N45"/>
    <mergeCell ref="A18:N18"/>
    <mergeCell ref="A25:N25"/>
    <mergeCell ref="A32:N32"/>
    <mergeCell ref="A39:N39"/>
    <mergeCell ref="F3:H3"/>
    <mergeCell ref="A1:O1"/>
    <mergeCell ref="J3:M3"/>
    <mergeCell ref="A11:N11"/>
  </mergeCells>
  <conditionalFormatting sqref="F26:L31 F33:L38 F40:L44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G9" sqref="G9"/>
    </sheetView>
  </sheetViews>
  <sheetFormatPr defaultColWidth="9.00390625" defaultRowHeight="12.75"/>
  <cols>
    <col min="1" max="1" width="24.625" style="0" customWidth="1"/>
    <col min="2" max="2" width="13.25390625" style="20" customWidth="1"/>
    <col min="3" max="3" width="7.625" style="20" customWidth="1"/>
    <col min="4" max="4" width="13.125" style="12" customWidth="1"/>
    <col min="5" max="5" width="8.00390625" style="12" customWidth="1"/>
    <col min="6" max="6" width="5.75390625" style="12" customWidth="1"/>
    <col min="7" max="7" width="12.25390625" style="0" customWidth="1"/>
    <col min="8" max="8" width="7.375" style="0" customWidth="1"/>
    <col min="9" max="9" width="8.00390625" style="0" customWidth="1"/>
  </cols>
  <sheetData>
    <row r="3" spans="1:9" ht="41.25" customHeight="1" thickBot="1">
      <c r="A3" s="106" t="s">
        <v>73</v>
      </c>
      <c r="B3" s="106"/>
      <c r="C3" s="106"/>
      <c r="D3" s="106"/>
      <c r="E3" s="106"/>
      <c r="F3" s="106"/>
      <c r="G3" s="106"/>
      <c r="H3" s="106"/>
      <c r="I3" s="106"/>
    </row>
    <row r="4" spans="1:9" ht="41.25" customHeight="1">
      <c r="A4" s="89"/>
      <c r="B4" s="92" t="s">
        <v>70</v>
      </c>
      <c r="C4" s="82"/>
      <c r="D4" s="82" t="s">
        <v>71</v>
      </c>
      <c r="E4" s="82"/>
      <c r="F4" s="83"/>
      <c r="G4" s="92" t="s">
        <v>15</v>
      </c>
      <c r="H4" s="82"/>
      <c r="I4" s="83"/>
    </row>
    <row r="5" spans="1:9" ht="42" customHeight="1" thickBot="1">
      <c r="A5" s="100" t="s">
        <v>17</v>
      </c>
      <c r="B5" s="101" t="s">
        <v>69</v>
      </c>
      <c r="C5" s="102" t="s">
        <v>19</v>
      </c>
      <c r="D5" s="102" t="s">
        <v>69</v>
      </c>
      <c r="E5" s="102" t="s">
        <v>72</v>
      </c>
      <c r="F5" s="103" t="s">
        <v>18</v>
      </c>
      <c r="G5" s="107" t="s">
        <v>69</v>
      </c>
      <c r="H5" s="104" t="s">
        <v>18</v>
      </c>
      <c r="I5" s="105" t="s">
        <v>16</v>
      </c>
    </row>
    <row r="6" spans="1:9" ht="3.75" customHeight="1">
      <c r="A6" s="95"/>
      <c r="B6" s="96"/>
      <c r="C6" s="97"/>
      <c r="D6" s="18"/>
      <c r="E6" s="18"/>
      <c r="F6" s="13"/>
      <c r="G6" s="108"/>
      <c r="H6" s="98"/>
      <c r="I6" s="99"/>
    </row>
    <row r="7" spans="1:9" s="21" customFormat="1" ht="30" customHeight="1">
      <c r="A7" s="90" t="s">
        <v>14</v>
      </c>
      <c r="B7" s="93">
        <v>2916.1251</v>
      </c>
      <c r="C7" s="23">
        <v>20</v>
      </c>
      <c r="D7" s="25">
        <v>1422.7205</v>
      </c>
      <c r="E7" s="22">
        <v>3</v>
      </c>
      <c r="F7" s="29">
        <v>8</v>
      </c>
      <c r="G7" s="93">
        <f aca="true" t="shared" si="0" ref="G7:G12">B7+D7</f>
        <v>4338.845600000001</v>
      </c>
      <c r="H7" s="24">
        <f aca="true" t="shared" si="1" ref="H7:H12">F7+C7</f>
        <v>28</v>
      </c>
      <c r="I7" s="29">
        <f>RANK(H7,$H$7:$H$12)</f>
        <v>1</v>
      </c>
    </row>
    <row r="8" spans="1:9" s="21" customFormat="1" ht="30" customHeight="1">
      <c r="A8" s="90" t="s">
        <v>12</v>
      </c>
      <c r="B8" s="93">
        <v>2819.1756</v>
      </c>
      <c r="C8" s="23">
        <v>17</v>
      </c>
      <c r="D8" s="25">
        <f>zápis_liga!O11</f>
        <v>1400.1366</v>
      </c>
      <c r="E8" s="22">
        <v>4</v>
      </c>
      <c r="F8" s="29">
        <v>7</v>
      </c>
      <c r="G8" s="93">
        <f t="shared" si="0"/>
        <v>4219.3122</v>
      </c>
      <c r="H8" s="24">
        <f t="shared" si="1"/>
        <v>24</v>
      </c>
      <c r="I8" s="29">
        <f>RANK(H8,$H$7:$H$12)</f>
        <v>2</v>
      </c>
    </row>
    <row r="9" spans="1:9" s="21" customFormat="1" ht="30" customHeight="1">
      <c r="A9" s="90" t="s">
        <v>62</v>
      </c>
      <c r="B9" s="93">
        <v>2761.7098</v>
      </c>
      <c r="C9" s="23">
        <v>16</v>
      </c>
      <c r="D9" s="25">
        <f>zápis_liga!O45</f>
        <v>941.1230999999999</v>
      </c>
      <c r="E9" s="22">
        <v>6</v>
      </c>
      <c r="F9" s="29">
        <v>5</v>
      </c>
      <c r="G9" s="93">
        <f t="shared" si="0"/>
        <v>3702.8329</v>
      </c>
      <c r="H9" s="24">
        <f t="shared" si="1"/>
        <v>21</v>
      </c>
      <c r="I9" s="29">
        <f>RANK(H9,$H$7:$H$12)</f>
        <v>5</v>
      </c>
    </row>
    <row r="10" spans="1:9" s="21" customFormat="1" ht="30" customHeight="1">
      <c r="A10" s="90" t="s">
        <v>63</v>
      </c>
      <c r="B10" s="93">
        <v>2698.633</v>
      </c>
      <c r="C10" s="23">
        <v>14</v>
      </c>
      <c r="D10" s="25">
        <f>zápis_liga!O25</f>
        <v>1428.401</v>
      </c>
      <c r="E10" s="22">
        <v>2</v>
      </c>
      <c r="F10" s="29">
        <v>9</v>
      </c>
      <c r="G10" s="93">
        <f t="shared" si="0"/>
        <v>4127.034</v>
      </c>
      <c r="H10" s="24">
        <f t="shared" si="1"/>
        <v>23</v>
      </c>
      <c r="I10" s="29">
        <v>4</v>
      </c>
    </row>
    <row r="11" spans="1:9" s="21" customFormat="1" ht="30" customHeight="1">
      <c r="A11" s="90" t="s">
        <v>44</v>
      </c>
      <c r="B11" s="93">
        <v>2694.0167</v>
      </c>
      <c r="C11" s="23">
        <v>13</v>
      </c>
      <c r="D11" s="25">
        <f>zápis_liga!O39</f>
        <v>1531.1362999999997</v>
      </c>
      <c r="E11" s="22">
        <v>1</v>
      </c>
      <c r="F11" s="29">
        <v>10</v>
      </c>
      <c r="G11" s="93">
        <f t="shared" si="0"/>
        <v>4225.153</v>
      </c>
      <c r="H11" s="24">
        <f t="shared" si="1"/>
        <v>23</v>
      </c>
      <c r="I11" s="29">
        <f>RANK(H11,$H$7:$H$12)</f>
        <v>3</v>
      </c>
    </row>
    <row r="12" spans="1:9" ht="29.25" customHeight="1" thickBot="1">
      <c r="A12" s="91" t="s">
        <v>64</v>
      </c>
      <c r="B12" s="94">
        <v>2520.5931</v>
      </c>
      <c r="C12" s="84">
        <v>10</v>
      </c>
      <c r="D12" s="85">
        <f>zápis_liga!O32</f>
        <v>1258.6879000000001</v>
      </c>
      <c r="E12" s="86">
        <v>5</v>
      </c>
      <c r="F12" s="88">
        <v>6</v>
      </c>
      <c r="G12" s="94">
        <f t="shared" si="0"/>
        <v>3779.281</v>
      </c>
      <c r="H12" s="87">
        <f t="shared" si="1"/>
        <v>16</v>
      </c>
      <c r="I12" s="88">
        <f>RANK(H12,$H$7:$H$12)</f>
        <v>6</v>
      </c>
    </row>
  </sheetData>
  <mergeCells count="4">
    <mergeCell ref="B4:C4"/>
    <mergeCell ref="D4:F4"/>
    <mergeCell ref="G4:I4"/>
    <mergeCell ref="A3:I3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Uzivatel</cp:lastModifiedBy>
  <cp:lastPrinted>2012-11-24T14:08:08Z</cp:lastPrinted>
  <dcterms:created xsi:type="dcterms:W3CDTF">2002-10-19T15:36:27Z</dcterms:created>
  <dcterms:modified xsi:type="dcterms:W3CDTF">2012-11-25T07:41:08Z</dcterms:modified>
  <cp:category/>
  <cp:version/>
  <cp:contentType/>
  <cp:contentStatus/>
</cp:coreProperties>
</file>