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240" windowWidth="14940" windowHeight="7905" activeTab="0"/>
  </bookViews>
  <sheets>
    <sheet name="Mladší žáci" sheetId="1" r:id="rId1"/>
    <sheet name="Starší žáci" sheetId="2" r:id="rId2"/>
  </sheets>
  <definedNames/>
  <calcPr fullCalcOnLoad="1"/>
</workbook>
</file>

<file path=xl/sharedStrings.xml><?xml version="1.0" encoding="utf-8"?>
<sst xmlns="http://schemas.openxmlformats.org/spreadsheetml/2006/main" count="167" uniqueCount="86">
  <si>
    <t>I</t>
  </si>
  <si>
    <t>II</t>
  </si>
  <si>
    <t>III</t>
  </si>
  <si>
    <t>MAX</t>
  </si>
  <si>
    <t>hod medicimbálem(dm)</t>
  </si>
  <si>
    <t>trojskok sounož(dm)</t>
  </si>
  <si>
    <t>Lonka Příbor</t>
  </si>
  <si>
    <t>x</t>
  </si>
  <si>
    <t>SKV Baník Havířov</t>
  </si>
  <si>
    <t>Nadhoz</t>
  </si>
  <si>
    <t>Ciežak Matěj</t>
  </si>
  <si>
    <t>Polák František</t>
  </si>
  <si>
    <t>Vavřík Ondřej</t>
  </si>
  <si>
    <t>Madlé Matěj</t>
  </si>
  <si>
    <t>Hrtánek Miroslav</t>
  </si>
  <si>
    <t>Tchurz Ondřej</t>
  </si>
  <si>
    <t>Baláž Patrik</t>
  </si>
  <si>
    <t>3. kolo ligy mladších žáků</t>
  </si>
  <si>
    <t xml:space="preserve">    Český svaz vzpírání</t>
  </si>
  <si>
    <t>Těl.hm.</t>
  </si>
  <si>
    <t>Jméno</t>
  </si>
  <si>
    <t>Ročník</t>
  </si>
  <si>
    <t>Oddíl</t>
  </si>
  <si>
    <t>Trh</t>
  </si>
  <si>
    <t>Dvojboj</t>
  </si>
  <si>
    <t>Sinclair</t>
  </si>
  <si>
    <t>narození</t>
  </si>
  <si>
    <t>I.</t>
  </si>
  <si>
    <t>II.</t>
  </si>
  <si>
    <t>III.</t>
  </si>
  <si>
    <t>Zap.</t>
  </si>
  <si>
    <t>3. kolo ligy starších žáků</t>
  </si>
  <si>
    <t>Červeňák Jiří</t>
  </si>
  <si>
    <t>Horní Suchá</t>
  </si>
  <si>
    <t>Kmeťo Petr</t>
  </si>
  <si>
    <t>Mayer Daniel</t>
  </si>
  <si>
    <t>Zbořil Štěpán</t>
  </si>
  <si>
    <t>Horní Suchá A</t>
  </si>
  <si>
    <t>Moskál Matěj</t>
  </si>
  <si>
    <t>Pokuta Kristián</t>
  </si>
  <si>
    <t>Galík Jakub</t>
  </si>
  <si>
    <t>Horní Suchá B</t>
  </si>
  <si>
    <t>Štreichl Martin</t>
  </si>
  <si>
    <t>Bittner Matěj</t>
  </si>
  <si>
    <t>Wykret Tomáš</t>
  </si>
  <si>
    <t>Pekara Filip</t>
  </si>
  <si>
    <t>SM Ostrava B</t>
  </si>
  <si>
    <t>Kubíková Marie</t>
  </si>
  <si>
    <t>Kozlová Karolína</t>
  </si>
  <si>
    <t>Dankovič Adam</t>
  </si>
  <si>
    <t>SM Ostrava A</t>
  </si>
  <si>
    <t>Krol Jakub</t>
  </si>
  <si>
    <t>Kubík Jan</t>
  </si>
  <si>
    <t>Hlisnikovský Patrik</t>
  </si>
  <si>
    <t>Bonatrans Bohumír A</t>
  </si>
  <si>
    <t>Kroščen Dominik</t>
  </si>
  <si>
    <t>Otruba Jan</t>
  </si>
  <si>
    <t>Bonatrans Bohumír B</t>
  </si>
  <si>
    <t>Mirga Ondřej</t>
  </si>
  <si>
    <t>Seibert Dominik</t>
  </si>
  <si>
    <t>Seibert Jan</t>
  </si>
  <si>
    <t>Mariňok Patrik</t>
  </si>
  <si>
    <t>Klepar Boris</t>
  </si>
  <si>
    <t>Pokuta Kristian</t>
  </si>
  <si>
    <t>Hornní Suchá B</t>
  </si>
  <si>
    <t xml:space="preserve">rekord ve čtyřboji  Moskál Matěj 13,17 hod. 225kg  (nadhoz 50 kg) a 228 kg </t>
  </si>
  <si>
    <t>Technický rozhodčí:Thér</t>
  </si>
  <si>
    <t>Zapisovatel: Lepíková</t>
  </si>
  <si>
    <t>Pořadí</t>
  </si>
  <si>
    <t>Ostrava B</t>
  </si>
  <si>
    <t>Ostrava A</t>
  </si>
  <si>
    <t>Havířov</t>
  </si>
  <si>
    <t>po 2. kole</t>
  </si>
  <si>
    <t>3. kolo</t>
  </si>
  <si>
    <t>po 3. kole</t>
  </si>
  <si>
    <t>poř.</t>
  </si>
  <si>
    <t>Termín: 28.9.2013</t>
  </si>
  <si>
    <t>Místo konání: Příbor</t>
  </si>
  <si>
    <t>Rozhodčí: Sattková, Chovanec, Burgár M,</t>
  </si>
  <si>
    <t>Technický rozhodčí: Kubík, Burgár S</t>
  </si>
  <si>
    <t>Rozhodčí: Burgár M, Burgár S, Sattková, Chovanec, Kubík J,</t>
  </si>
  <si>
    <t>Bohumín A</t>
  </si>
  <si>
    <t>H. Suchá B</t>
  </si>
  <si>
    <t>Příbor</t>
  </si>
  <si>
    <t>Bohumín B</t>
  </si>
  <si>
    <t>H. Suchá 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</si>
</sst>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0.000"/>
    <numFmt numFmtId="170" formatCode="#,##0.000"/>
    <numFmt numFmtId="171" formatCode="0.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#,##0.0_ ;[Red]\-#,##0.0\ "/>
    <numFmt numFmtId="178" formatCode="#.##0.00,&quot;Kč&quot;"/>
    <numFmt numFmtId="179" formatCode="#,##0.00\ &quot;Kč&quot;"/>
    <numFmt numFmtId="180" formatCode="#,##0\ &quot;Kč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2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63"/>
      </left>
      <right style="thin"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thin">
        <color indexed="63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63"/>
      </left>
      <right style="thin"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165" fontId="10" fillId="0" borderId="0" xfId="47" applyNumberFormat="1">
      <alignment/>
      <protection/>
    </xf>
    <xf numFmtId="0" fontId="10" fillId="0" borderId="0" xfId="47">
      <alignment/>
      <protection/>
    </xf>
    <xf numFmtId="0" fontId="26" fillId="0" borderId="13" xfId="47" applyFont="1" applyBorder="1" applyAlignment="1">
      <alignment horizontal="center"/>
      <protection/>
    </xf>
    <xf numFmtId="0" fontId="27" fillId="0" borderId="13" xfId="47" applyFont="1" applyBorder="1" applyAlignment="1">
      <alignment horizontal="center"/>
      <protection/>
    </xf>
    <xf numFmtId="0" fontId="26" fillId="0" borderId="14" xfId="47" applyFont="1" applyBorder="1" applyAlignment="1">
      <alignment horizontal="center"/>
      <protection/>
    </xf>
    <xf numFmtId="0" fontId="27" fillId="0" borderId="15" xfId="47" applyFont="1" applyBorder="1" applyAlignment="1">
      <alignment horizontal="centerContinuous"/>
      <protection/>
    </xf>
    <xf numFmtId="0" fontId="27" fillId="0" borderId="16" xfId="47" applyFont="1" applyBorder="1" applyAlignment="1">
      <alignment horizontal="centerContinuous"/>
      <protection/>
    </xf>
    <xf numFmtId="0" fontId="27" fillId="0" borderId="17" xfId="47" applyFont="1" applyBorder="1" applyAlignment="1">
      <alignment horizontal="centerContinuous"/>
      <protection/>
    </xf>
    <xf numFmtId="0" fontId="26" fillId="0" borderId="18" xfId="47" applyFont="1" applyBorder="1" applyAlignment="1">
      <alignment horizontal="center"/>
      <protection/>
    </xf>
    <xf numFmtId="0" fontId="27" fillId="0" borderId="13" xfId="47" applyFont="1" applyBorder="1" applyAlignment="1">
      <alignment horizontal="center"/>
      <protection/>
    </xf>
    <xf numFmtId="0" fontId="6" fillId="0" borderId="19" xfId="47" applyFont="1" applyBorder="1" applyAlignment="1">
      <alignment horizontal="left"/>
      <protection/>
    </xf>
    <xf numFmtId="0" fontId="6" fillId="0" borderId="20" xfId="47" applyFont="1" applyBorder="1" applyAlignment="1">
      <alignment horizontal="center"/>
      <protection/>
    </xf>
    <xf numFmtId="0" fontId="6" fillId="0" borderId="19" xfId="47" applyFont="1" applyBorder="1" applyAlignment="1">
      <alignment horizontal="center"/>
      <protection/>
    </xf>
    <xf numFmtId="1" fontId="6" fillId="0" borderId="21" xfId="47" applyNumberFormat="1" applyFont="1" applyBorder="1" applyAlignment="1">
      <alignment horizontal="center"/>
      <protection/>
    </xf>
    <xf numFmtId="1" fontId="6" fillId="0" borderId="19" xfId="47" applyNumberFormat="1" applyFont="1" applyBorder="1" applyAlignment="1">
      <alignment horizontal="center"/>
      <protection/>
    </xf>
    <xf numFmtId="1" fontId="27" fillId="0" borderId="19" xfId="47" applyNumberFormat="1" applyFont="1" applyBorder="1" applyAlignment="1">
      <alignment horizontal="center"/>
      <protection/>
    </xf>
    <xf numFmtId="1" fontId="27" fillId="0" borderId="21" xfId="47" applyNumberFormat="1" applyFont="1" applyBorder="1" applyAlignment="1">
      <alignment horizontal="center"/>
      <protection/>
    </xf>
    <xf numFmtId="0" fontId="6" fillId="0" borderId="22" xfId="47" applyFont="1" applyBorder="1" applyAlignment="1">
      <alignment horizontal="left"/>
      <protection/>
    </xf>
    <xf numFmtId="0" fontId="6" fillId="0" borderId="23" xfId="47" applyFont="1" applyBorder="1" applyAlignment="1">
      <alignment horizontal="center"/>
      <protection/>
    </xf>
    <xf numFmtId="0" fontId="6" fillId="0" borderId="22" xfId="47" applyFont="1" applyBorder="1" applyAlignment="1">
      <alignment horizontal="center"/>
      <protection/>
    </xf>
    <xf numFmtId="1" fontId="6" fillId="0" borderId="24" xfId="47" applyNumberFormat="1" applyFont="1" applyBorder="1" applyAlignment="1">
      <alignment horizontal="center"/>
      <protection/>
    </xf>
    <xf numFmtId="1" fontId="6" fillId="0" borderId="22" xfId="47" applyNumberFormat="1" applyFont="1" applyBorder="1" applyAlignment="1">
      <alignment horizontal="center"/>
      <protection/>
    </xf>
    <xf numFmtId="1" fontId="27" fillId="0" borderId="22" xfId="47" applyNumberFormat="1" applyFont="1" applyBorder="1" applyAlignment="1">
      <alignment horizontal="center"/>
      <protection/>
    </xf>
    <xf numFmtId="1" fontId="27" fillId="0" borderId="24" xfId="47" applyNumberFormat="1" applyFont="1" applyBorder="1" applyAlignment="1">
      <alignment horizontal="center"/>
      <protection/>
    </xf>
    <xf numFmtId="0" fontId="27" fillId="0" borderId="22" xfId="47" applyFont="1" applyBorder="1" applyAlignment="1">
      <alignment horizontal="center"/>
      <protection/>
    </xf>
    <xf numFmtId="1" fontId="6" fillId="0" borderId="24" xfId="47" applyNumberFormat="1" applyFont="1" applyBorder="1" applyAlignment="1" quotePrefix="1">
      <alignment horizontal="center"/>
      <protection/>
    </xf>
    <xf numFmtId="0" fontId="6" fillId="0" borderId="25" xfId="47" applyFont="1" applyBorder="1" applyAlignment="1">
      <alignment horizontal="left"/>
      <protection/>
    </xf>
    <xf numFmtId="0" fontId="6" fillId="0" borderId="26" xfId="47" applyFont="1" applyBorder="1" applyAlignment="1">
      <alignment horizontal="center"/>
      <protection/>
    </xf>
    <xf numFmtId="1" fontId="6" fillId="0" borderId="27" xfId="47" applyNumberFormat="1" applyFont="1" applyBorder="1" applyAlignment="1">
      <alignment horizontal="center"/>
      <protection/>
    </xf>
    <xf numFmtId="1" fontId="6" fillId="0" borderId="25" xfId="47" applyNumberFormat="1" applyFont="1" applyBorder="1" applyAlignment="1">
      <alignment horizontal="center"/>
      <protection/>
    </xf>
    <xf numFmtId="1" fontId="27" fillId="0" borderId="25" xfId="47" applyNumberFormat="1" applyFont="1" applyBorder="1" applyAlignment="1">
      <alignment horizontal="center"/>
      <protection/>
    </xf>
    <xf numFmtId="1" fontId="27" fillId="0" borderId="27" xfId="47" applyNumberFormat="1" applyFont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6" fillId="0" borderId="29" xfId="47" applyFont="1" applyBorder="1" applyAlignment="1">
      <alignment horizont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7" fillId="0" borderId="33" xfId="47" applyNumberFormat="1" applyFont="1" applyBorder="1" applyAlignment="1">
      <alignment horizontal="center" vertical="center"/>
      <protection/>
    </xf>
    <xf numFmtId="0" fontId="27" fillId="0" borderId="34" xfId="47" applyNumberFormat="1" applyFont="1" applyBorder="1" applyAlignment="1">
      <alignment horizontal="center"/>
      <protection/>
    </xf>
    <xf numFmtId="0" fontId="26" fillId="0" borderId="34" xfId="47" applyFont="1" applyBorder="1" applyAlignment="1">
      <alignment horizontal="center"/>
      <protection/>
    </xf>
    <xf numFmtId="0" fontId="27" fillId="0" borderId="33" xfId="47" applyNumberFormat="1" applyFont="1" applyBorder="1" applyAlignment="1">
      <alignment horizont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7" fillId="0" borderId="39" xfId="47" applyFont="1" applyBorder="1" applyAlignment="1">
      <alignment horizontal="center"/>
      <protection/>
    </xf>
    <xf numFmtId="0" fontId="27" fillId="0" borderId="40" xfId="47" applyFont="1" applyBorder="1" applyAlignment="1">
      <alignment horizontal="center"/>
      <protection/>
    </xf>
    <xf numFmtId="0" fontId="27" fillId="0" borderId="40" xfId="47" applyNumberFormat="1" applyFont="1" applyBorder="1" applyAlignment="1">
      <alignment horizontal="center" vertical="center"/>
      <protection/>
    </xf>
    <xf numFmtId="0" fontId="27" fillId="0" borderId="34" xfId="47" applyFont="1" applyBorder="1" applyAlignment="1">
      <alignment horizontal="center"/>
      <protection/>
    </xf>
    <xf numFmtId="0" fontId="6" fillId="0" borderId="41" xfId="47" applyFont="1" applyBorder="1" applyAlignment="1">
      <alignment horizontal="left"/>
      <protection/>
    </xf>
    <xf numFmtId="0" fontId="6" fillId="0" borderId="42" xfId="47" applyFont="1" applyBorder="1" applyAlignment="1">
      <alignment horizontal="center"/>
      <protection/>
    </xf>
    <xf numFmtId="0" fontId="6" fillId="0" borderId="43" xfId="47" applyFont="1" applyBorder="1" applyAlignment="1">
      <alignment horizontal="center"/>
      <protection/>
    </xf>
    <xf numFmtId="1" fontId="6" fillId="0" borderId="44" xfId="47" applyNumberFormat="1" applyFont="1" applyBorder="1" applyAlignment="1">
      <alignment horizontal="center"/>
      <protection/>
    </xf>
    <xf numFmtId="1" fontId="27" fillId="0" borderId="41" xfId="47" applyNumberFormat="1" applyFont="1" applyBorder="1" applyAlignment="1">
      <alignment horizontal="center"/>
      <protection/>
    </xf>
    <xf numFmtId="1" fontId="27" fillId="0" borderId="44" xfId="47" applyNumberFormat="1" applyFont="1" applyBorder="1" applyAlignment="1">
      <alignment horizontal="center"/>
      <protection/>
    </xf>
    <xf numFmtId="0" fontId="6" fillId="0" borderId="45" xfId="47" applyFont="1" applyBorder="1" applyAlignment="1">
      <alignment horizontal="left"/>
      <protection/>
    </xf>
    <xf numFmtId="0" fontId="6" fillId="0" borderId="46" xfId="47" applyFont="1" applyBorder="1" applyAlignment="1">
      <alignment horizontal="center"/>
      <protection/>
    </xf>
    <xf numFmtId="0" fontId="6" fillId="0" borderId="47" xfId="47" applyFont="1" applyBorder="1" applyAlignment="1">
      <alignment horizontal="center"/>
      <protection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1" fontId="6" fillId="0" borderId="50" xfId="47" applyNumberFormat="1" applyFont="1" applyBorder="1" applyAlignment="1">
      <alignment horizontal="center"/>
      <protection/>
    </xf>
    <xf numFmtId="1" fontId="27" fillId="0" borderId="45" xfId="47" applyNumberFormat="1" applyFont="1" applyBorder="1" applyAlignment="1">
      <alignment horizontal="center"/>
      <protection/>
    </xf>
    <xf numFmtId="1" fontId="27" fillId="0" borderId="50" xfId="47" applyNumberFormat="1" applyFont="1" applyBorder="1" applyAlignment="1">
      <alignment horizontal="center"/>
      <protection/>
    </xf>
    <xf numFmtId="166" fontId="6" fillId="0" borderId="51" xfId="47" applyNumberFormat="1" applyFont="1" applyBorder="1" applyAlignment="1">
      <alignment horizontal="right"/>
      <protection/>
    </xf>
    <xf numFmtId="166" fontId="6" fillId="0" borderId="52" xfId="47" applyNumberFormat="1" applyFont="1" applyBorder="1" applyAlignment="1">
      <alignment horizontal="right"/>
      <protection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" fontId="6" fillId="18" borderId="50" xfId="47" applyNumberFormat="1" applyFont="1" applyFill="1" applyBorder="1" applyAlignment="1">
      <alignment horizontal="center"/>
      <protection/>
    </xf>
    <xf numFmtId="1" fontId="6" fillId="18" borderId="24" xfId="47" applyNumberFormat="1" applyFont="1" applyFill="1" applyBorder="1" applyAlignment="1">
      <alignment horizontal="center"/>
      <protection/>
    </xf>
    <xf numFmtId="1" fontId="6" fillId="18" borderId="45" xfId="47" applyNumberFormat="1" applyFont="1" applyFill="1" applyBorder="1" applyAlignment="1">
      <alignment horizontal="center"/>
      <protection/>
    </xf>
    <xf numFmtId="1" fontId="6" fillId="18" borderId="22" xfId="47" applyNumberFormat="1" applyFont="1" applyFill="1" applyBorder="1" applyAlignment="1">
      <alignment horizontal="center"/>
      <protection/>
    </xf>
    <xf numFmtId="1" fontId="6" fillId="18" borderId="44" xfId="47" applyNumberFormat="1" applyFont="1" applyFill="1" applyBorder="1" applyAlignment="1">
      <alignment horizontal="center"/>
      <protection/>
    </xf>
    <xf numFmtId="1" fontId="6" fillId="18" borderId="24" xfId="47" applyNumberFormat="1" applyFont="1" applyFill="1" applyBorder="1" applyAlignment="1" quotePrefix="1">
      <alignment horizontal="center"/>
      <protection/>
    </xf>
    <xf numFmtId="1" fontId="6" fillId="18" borderId="41" xfId="47" applyNumberFormat="1" applyFont="1" applyFill="1" applyBorder="1" applyAlignment="1">
      <alignment horizontal="center"/>
      <protection/>
    </xf>
    <xf numFmtId="0" fontId="10" fillId="0" borderId="0" xfId="47" applyFont="1">
      <alignment/>
      <protection/>
    </xf>
    <xf numFmtId="0" fontId="10" fillId="0" borderId="57" xfId="47" applyBorder="1" applyAlignment="1">
      <alignment horizontal="left"/>
      <protection/>
    </xf>
    <xf numFmtId="0" fontId="10" fillId="0" borderId="18" xfId="47" applyBorder="1" applyAlignment="1">
      <alignment horizontal="left"/>
      <protection/>
    </xf>
    <xf numFmtId="0" fontId="10" fillId="0" borderId="0" xfId="47" applyBorder="1" applyAlignment="1">
      <alignment horizontal="left"/>
      <protection/>
    </xf>
    <xf numFmtId="0" fontId="10" fillId="0" borderId="58" xfId="47" applyBorder="1" applyAlignment="1">
      <alignment horizontal="left"/>
      <protection/>
    </xf>
    <xf numFmtId="0" fontId="10" fillId="0" borderId="59" xfId="47" applyBorder="1" applyAlignment="1">
      <alignment horizontal="left"/>
      <protection/>
    </xf>
    <xf numFmtId="0" fontId="10" fillId="0" borderId="60" xfId="47" applyBorder="1" applyAlignment="1">
      <alignment horizontal="left"/>
      <protection/>
    </xf>
    <xf numFmtId="0" fontId="25" fillId="0" borderId="0" xfId="47" applyNumberFormat="1" applyFont="1" applyAlignment="1">
      <alignment horizontal="center" vertical="center"/>
      <protection/>
    </xf>
    <xf numFmtId="0" fontId="26" fillId="0" borderId="0" xfId="47" applyFont="1" applyAlignment="1">
      <alignment horizontal="left"/>
      <protection/>
    </xf>
    <xf numFmtId="0" fontId="26" fillId="0" borderId="0" xfId="47" applyFont="1" applyAlignment="1">
      <alignment horizontal="right"/>
      <protection/>
    </xf>
    <xf numFmtId="0" fontId="26" fillId="0" borderId="0" xfId="47" applyFont="1" applyAlignment="1">
      <alignment horizontal="center"/>
      <protection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2" fontId="6" fillId="0" borderId="65" xfId="47" applyNumberFormat="1" applyFont="1" applyBorder="1" applyAlignment="1">
      <alignment horizontal="center"/>
      <protection/>
    </xf>
    <xf numFmtId="2" fontId="6" fillId="0" borderId="66" xfId="47" applyNumberFormat="1" applyFont="1" applyBorder="1" applyAlignment="1">
      <alignment horizontal="center"/>
      <protection/>
    </xf>
    <xf numFmtId="166" fontId="6" fillId="0" borderId="51" xfId="47" applyNumberFormat="1" applyFont="1" applyBorder="1" applyAlignment="1">
      <alignment horizontal="center"/>
      <protection/>
    </xf>
    <xf numFmtId="166" fontId="6" fillId="0" borderId="52" xfId="47" applyNumberFormat="1" applyFont="1" applyBorder="1" applyAlignment="1">
      <alignment horizontal="center"/>
      <protection/>
    </xf>
    <xf numFmtId="0" fontId="27" fillId="0" borderId="57" xfId="47" applyFont="1" applyBorder="1" applyAlignment="1">
      <alignment horizontal="centerContinuous"/>
      <protection/>
    </xf>
    <xf numFmtId="0" fontId="27" fillId="0" borderId="67" xfId="47" applyFont="1" applyBorder="1" applyAlignment="1">
      <alignment horizontal="center"/>
      <protection/>
    </xf>
    <xf numFmtId="1" fontId="6" fillId="18" borderId="68" xfId="47" applyNumberFormat="1" applyFont="1" applyFill="1" applyBorder="1" applyAlignment="1">
      <alignment horizontal="center"/>
      <protection/>
    </xf>
    <xf numFmtId="1" fontId="6" fillId="18" borderId="69" xfId="47" applyNumberFormat="1" applyFont="1" applyFill="1" applyBorder="1" applyAlignment="1">
      <alignment horizontal="center"/>
      <protection/>
    </xf>
    <xf numFmtId="1" fontId="6" fillId="0" borderId="69" xfId="47" applyNumberFormat="1" applyFont="1" applyBorder="1" applyAlignment="1">
      <alignment horizontal="center"/>
      <protection/>
    </xf>
    <xf numFmtId="1" fontId="6" fillId="18" borderId="70" xfId="47" applyNumberFormat="1" applyFont="1" applyFill="1" applyBorder="1" applyAlignment="1">
      <alignment horizontal="center"/>
      <protection/>
    </xf>
    <xf numFmtId="1" fontId="6" fillId="0" borderId="71" xfId="47" applyNumberFormat="1" applyFont="1" applyBorder="1" applyAlignment="1">
      <alignment horizontal="center"/>
      <protection/>
    </xf>
    <xf numFmtId="1" fontId="6" fillId="0" borderId="72" xfId="47" applyNumberFormat="1" applyFont="1" applyBorder="1" applyAlignment="1">
      <alignment horizontal="center"/>
      <protection/>
    </xf>
    <xf numFmtId="1" fontId="6" fillId="0" borderId="73" xfId="47" applyNumberFormat="1" applyFont="1" applyBorder="1" applyAlignment="1">
      <alignment horizontal="center"/>
      <protection/>
    </xf>
    <xf numFmtId="0" fontId="27" fillId="0" borderId="18" xfId="47" applyFont="1" applyBorder="1" applyAlignment="1">
      <alignment horizontal="center"/>
      <protection/>
    </xf>
    <xf numFmtId="1" fontId="27" fillId="0" borderId="74" xfId="47" applyNumberFormat="1" applyFont="1" applyBorder="1" applyAlignment="1">
      <alignment horizontal="center"/>
      <protection/>
    </xf>
    <xf numFmtId="1" fontId="27" fillId="0" borderId="75" xfId="47" applyNumberFormat="1" applyFont="1" applyBorder="1" applyAlignment="1">
      <alignment horizontal="center"/>
      <protection/>
    </xf>
    <xf numFmtId="1" fontId="27" fillId="0" borderId="76" xfId="47" applyNumberFormat="1" applyFont="1" applyBorder="1" applyAlignment="1">
      <alignment horizontal="center"/>
      <protection/>
    </xf>
    <xf numFmtId="1" fontId="27" fillId="0" borderId="77" xfId="47" applyNumberFormat="1" applyFont="1" applyBorder="1" applyAlignment="1">
      <alignment horizontal="center"/>
      <protection/>
    </xf>
    <xf numFmtId="0" fontId="27" fillId="0" borderId="78" xfId="47" applyFont="1" applyBorder="1" applyAlignment="1">
      <alignment horizontal="center"/>
      <protection/>
    </xf>
    <xf numFmtId="1" fontId="6" fillId="0" borderId="79" xfId="47" applyNumberFormat="1" applyFont="1" applyBorder="1" applyAlignment="1">
      <alignment horizontal="center"/>
      <protection/>
    </xf>
    <xf numFmtId="1" fontId="6" fillId="0" borderId="80" xfId="47" applyNumberFormat="1" applyFont="1" applyBorder="1" applyAlignment="1">
      <alignment horizontal="center"/>
      <protection/>
    </xf>
    <xf numFmtId="1" fontId="6" fillId="18" borderId="80" xfId="47" applyNumberFormat="1" applyFont="1" applyFill="1" applyBorder="1" applyAlignment="1">
      <alignment horizontal="center"/>
      <protection/>
    </xf>
    <xf numFmtId="1" fontId="6" fillId="18" borderId="79" xfId="47" applyNumberFormat="1" applyFont="1" applyFill="1" applyBorder="1" applyAlignment="1">
      <alignment horizontal="center"/>
      <protection/>
    </xf>
    <xf numFmtId="1" fontId="6" fillId="0" borderId="81" xfId="47" applyNumberFormat="1" applyFont="1" applyBorder="1" applyAlignment="1">
      <alignment horizontal="center"/>
      <protection/>
    </xf>
    <xf numFmtId="1" fontId="6" fillId="0" borderId="82" xfId="47" applyNumberFormat="1" applyFont="1" applyBorder="1" applyAlignment="1">
      <alignment horizontal="center"/>
      <protection/>
    </xf>
    <xf numFmtId="1" fontId="6" fillId="0" borderId="83" xfId="47" applyNumberFormat="1" applyFont="1" applyBorder="1" applyAlignment="1">
      <alignment horizontal="center"/>
      <protection/>
    </xf>
    <xf numFmtId="1" fontId="6" fillId="0" borderId="84" xfId="47" applyNumberFormat="1" applyFont="1" applyBorder="1" applyAlignment="1">
      <alignment horizontal="center"/>
      <protection/>
    </xf>
    <xf numFmtId="2" fontId="6" fillId="0" borderId="85" xfId="47" applyNumberFormat="1" applyFont="1" applyBorder="1" applyAlignment="1">
      <alignment horizontal="center"/>
      <protection/>
    </xf>
    <xf numFmtId="0" fontId="10" fillId="18" borderId="0" xfId="47" applyFill="1" applyBorder="1" applyAlignment="1">
      <alignment horizontal="center"/>
      <protection/>
    </xf>
    <xf numFmtId="2" fontId="6" fillId="0" borderId="86" xfId="47" applyNumberFormat="1" applyFont="1" applyBorder="1" applyAlignment="1">
      <alignment horizontal="center"/>
      <protection/>
    </xf>
    <xf numFmtId="166" fontId="27" fillId="0" borderId="87" xfId="47" applyNumberFormat="1" applyFont="1" applyBorder="1" applyAlignment="1">
      <alignment horizontal="center"/>
      <protection/>
    </xf>
    <xf numFmtId="2" fontId="6" fillId="0" borderId="88" xfId="47" applyNumberFormat="1" applyFont="1" applyBorder="1" applyAlignment="1">
      <alignment horizontal="center"/>
      <protection/>
    </xf>
    <xf numFmtId="2" fontId="6" fillId="0" borderId="89" xfId="47" applyNumberFormat="1" applyFont="1" applyBorder="1" applyAlignment="1">
      <alignment horizontal="center"/>
      <protection/>
    </xf>
    <xf numFmtId="0" fontId="6" fillId="0" borderId="90" xfId="47" applyFont="1" applyBorder="1" applyAlignment="1">
      <alignment horizontal="left"/>
      <protection/>
    </xf>
    <xf numFmtId="0" fontId="6" fillId="0" borderId="91" xfId="47" applyFont="1" applyBorder="1" applyAlignment="1">
      <alignment horizontal="center"/>
      <protection/>
    </xf>
    <xf numFmtId="0" fontId="6" fillId="0" borderId="92" xfId="47" applyFont="1" applyBorder="1" applyAlignment="1">
      <alignment horizontal="center"/>
      <protection/>
    </xf>
    <xf numFmtId="1" fontId="6" fillId="0" borderId="93" xfId="47" applyNumberFormat="1" applyFont="1" applyBorder="1" applyAlignment="1">
      <alignment horizontal="center"/>
      <protection/>
    </xf>
    <xf numFmtId="1" fontId="27" fillId="0" borderId="94" xfId="47" applyNumberFormat="1" applyFont="1" applyBorder="1" applyAlignment="1">
      <alignment horizontal="center"/>
      <protection/>
    </xf>
    <xf numFmtId="1" fontId="6" fillId="0" borderId="90" xfId="47" applyNumberFormat="1" applyFont="1" applyBorder="1" applyAlignment="1">
      <alignment horizontal="center"/>
      <protection/>
    </xf>
    <xf numFmtId="1" fontId="6" fillId="0" borderId="93" xfId="47" applyNumberFormat="1" applyFont="1" applyBorder="1" applyAlignment="1" quotePrefix="1">
      <alignment horizontal="center"/>
      <protection/>
    </xf>
    <xf numFmtId="1" fontId="27" fillId="0" borderId="90" xfId="47" applyNumberFormat="1" applyFont="1" applyBorder="1" applyAlignment="1">
      <alignment horizontal="center"/>
      <protection/>
    </xf>
    <xf numFmtId="1" fontId="27" fillId="0" borderId="93" xfId="47" applyNumberFormat="1" applyFont="1" applyBorder="1" applyAlignment="1">
      <alignment horizontal="center"/>
      <protection/>
    </xf>
    <xf numFmtId="166" fontId="6" fillId="0" borderId="95" xfId="47" applyNumberFormat="1" applyFont="1" applyBorder="1" applyAlignment="1">
      <alignment horizontal="center"/>
      <protection/>
    </xf>
    <xf numFmtId="2" fontId="6" fillId="0" borderId="96" xfId="47" applyNumberFormat="1" applyFont="1" applyBorder="1" applyAlignment="1">
      <alignment horizontal="center"/>
      <protection/>
    </xf>
    <xf numFmtId="0" fontId="6" fillId="0" borderId="97" xfId="47" applyFont="1" applyBorder="1" applyAlignment="1">
      <alignment horizontal="left"/>
      <protection/>
    </xf>
    <xf numFmtId="0" fontId="6" fillId="0" borderId="98" xfId="47" applyFont="1" applyBorder="1" applyAlignment="1">
      <alignment horizontal="center"/>
      <protection/>
    </xf>
    <xf numFmtId="0" fontId="6" fillId="0" borderId="99" xfId="47" applyFont="1" applyBorder="1" applyAlignment="1">
      <alignment horizontal="center"/>
      <protection/>
    </xf>
    <xf numFmtId="0" fontId="0" fillId="0" borderId="100" xfId="0" applyFont="1" applyBorder="1" applyAlignment="1" applyProtection="1">
      <alignment horizontal="center" vertical="center"/>
      <protection locked="0"/>
    </xf>
    <xf numFmtId="0" fontId="0" fillId="0" borderId="101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1" fontId="6" fillId="18" borderId="104" xfId="47" applyNumberFormat="1" applyFont="1" applyFill="1" applyBorder="1" applyAlignment="1">
      <alignment horizontal="center"/>
      <protection/>
    </xf>
    <xf numFmtId="1" fontId="6" fillId="0" borderId="105" xfId="47" applyNumberFormat="1" applyFont="1" applyBorder="1" applyAlignment="1">
      <alignment horizontal="center"/>
      <protection/>
    </xf>
    <xf numFmtId="1" fontId="6" fillId="18" borderId="106" xfId="47" applyNumberFormat="1" applyFont="1" applyFill="1" applyBorder="1" applyAlignment="1">
      <alignment horizontal="center"/>
      <protection/>
    </xf>
    <xf numFmtId="1" fontId="27" fillId="0" borderId="107" xfId="47" applyNumberFormat="1" applyFont="1" applyBorder="1" applyAlignment="1">
      <alignment horizontal="center"/>
      <protection/>
    </xf>
    <xf numFmtId="1" fontId="6" fillId="18" borderId="108" xfId="47" applyNumberFormat="1" applyFont="1" applyFill="1" applyBorder="1" applyAlignment="1">
      <alignment horizontal="center"/>
      <protection/>
    </xf>
    <xf numFmtId="1" fontId="6" fillId="18" borderId="104" xfId="47" applyNumberFormat="1" applyFont="1" applyFill="1" applyBorder="1" applyAlignment="1" quotePrefix="1">
      <alignment horizontal="center"/>
      <protection/>
    </xf>
    <xf numFmtId="1" fontId="27" fillId="0" borderId="108" xfId="47" applyNumberFormat="1" applyFont="1" applyBorder="1" applyAlignment="1">
      <alignment horizontal="center"/>
      <protection/>
    </xf>
    <xf numFmtId="1" fontId="27" fillId="0" borderId="104" xfId="47" applyNumberFormat="1" applyFont="1" applyBorder="1" applyAlignment="1">
      <alignment horizontal="center"/>
      <protection/>
    </xf>
    <xf numFmtId="166" fontId="6" fillId="0" borderId="109" xfId="47" applyNumberFormat="1" applyFont="1" applyBorder="1" applyAlignment="1">
      <alignment horizontal="center"/>
      <protection/>
    </xf>
    <xf numFmtId="1" fontId="6" fillId="0" borderId="104" xfId="47" applyNumberFormat="1" applyFont="1" applyBorder="1" applyAlignment="1">
      <alignment horizontal="center"/>
      <protection/>
    </xf>
    <xf numFmtId="1" fontId="6" fillId="0" borderId="106" xfId="47" applyNumberFormat="1" applyFont="1" applyBorder="1" applyAlignment="1">
      <alignment horizontal="center"/>
      <protection/>
    </xf>
    <xf numFmtId="1" fontId="6" fillId="0" borderId="108" xfId="47" applyNumberFormat="1" applyFont="1" applyBorder="1" applyAlignment="1">
      <alignment horizontal="center"/>
      <protection/>
    </xf>
    <xf numFmtId="1" fontId="6" fillId="0" borderId="104" xfId="47" applyNumberFormat="1" applyFont="1" applyBorder="1" applyAlignment="1" quotePrefix="1">
      <alignment horizontal="center"/>
      <protection/>
    </xf>
    <xf numFmtId="2" fontId="28" fillId="0" borderId="110" xfId="47" applyNumberFormat="1" applyFont="1" applyBorder="1" applyAlignment="1">
      <alignment horizontal="center"/>
      <protection/>
    </xf>
    <xf numFmtId="0" fontId="28" fillId="0" borderId="111" xfId="47" applyFont="1" applyBorder="1" applyAlignment="1">
      <alignment horizontal="left"/>
      <protection/>
    </xf>
    <xf numFmtId="0" fontId="28" fillId="0" borderId="112" xfId="47" applyFont="1" applyBorder="1" applyAlignment="1">
      <alignment horizontal="center"/>
      <protection/>
    </xf>
    <xf numFmtId="0" fontId="29" fillId="0" borderId="113" xfId="47" applyFont="1" applyBorder="1" applyAlignment="1">
      <alignment horizontal="center"/>
      <protection/>
    </xf>
    <xf numFmtId="0" fontId="5" fillId="0" borderId="114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1" fontId="28" fillId="0" borderId="118" xfId="47" applyNumberFormat="1" applyFont="1" applyBorder="1" applyAlignment="1">
      <alignment horizontal="center"/>
      <protection/>
    </xf>
    <xf numFmtId="1" fontId="28" fillId="0" borderId="119" xfId="47" applyNumberFormat="1" applyFont="1" applyBorder="1" applyAlignment="1">
      <alignment horizontal="center"/>
      <protection/>
    </xf>
    <xf numFmtId="1" fontId="28" fillId="0" borderId="120" xfId="47" applyNumberFormat="1" applyFont="1" applyBorder="1" applyAlignment="1">
      <alignment horizontal="center"/>
      <protection/>
    </xf>
    <xf numFmtId="1" fontId="29" fillId="0" borderId="121" xfId="47" applyNumberFormat="1" applyFont="1" applyBorder="1" applyAlignment="1">
      <alignment horizontal="center"/>
      <protection/>
    </xf>
    <xf numFmtId="1" fontId="28" fillId="0" borderId="111" xfId="47" applyNumberFormat="1" applyFont="1" applyBorder="1" applyAlignment="1">
      <alignment horizontal="center"/>
      <protection/>
    </xf>
    <xf numFmtId="1" fontId="29" fillId="0" borderId="111" xfId="47" applyNumberFormat="1" applyFont="1" applyBorder="1" applyAlignment="1">
      <alignment horizontal="center"/>
      <protection/>
    </xf>
    <xf numFmtId="1" fontId="29" fillId="0" borderId="118" xfId="47" applyNumberFormat="1" applyFont="1" applyBorder="1" applyAlignment="1">
      <alignment horizontal="center"/>
      <protection/>
    </xf>
    <xf numFmtId="166" fontId="29" fillId="0" borderId="122" xfId="47" applyNumberFormat="1" applyFont="1" applyBorder="1" applyAlignment="1">
      <alignment horizontal="center"/>
      <protection/>
    </xf>
    <xf numFmtId="1" fontId="6" fillId="18" borderId="105" xfId="47" applyNumberFormat="1" applyFont="1" applyFill="1" applyBorder="1" applyAlignment="1">
      <alignment horizontal="center"/>
      <protection/>
    </xf>
    <xf numFmtId="1" fontId="6" fillId="0" borderId="70" xfId="47" applyNumberFormat="1" applyFont="1" applyBorder="1" applyAlignment="1">
      <alignment horizontal="center"/>
      <protection/>
    </xf>
    <xf numFmtId="1" fontId="27" fillId="0" borderId="123" xfId="47" applyNumberFormat="1" applyFont="1" applyBorder="1" applyAlignment="1">
      <alignment horizontal="center"/>
      <protection/>
    </xf>
    <xf numFmtId="1" fontId="6" fillId="0" borderId="41" xfId="47" applyNumberFormat="1" applyFont="1" applyBorder="1" applyAlignment="1">
      <alignment horizontal="center"/>
      <protection/>
    </xf>
    <xf numFmtId="1" fontId="6" fillId="0" borderId="44" xfId="47" applyNumberFormat="1" applyFont="1" applyFill="1" applyBorder="1" applyAlignment="1" quotePrefix="1">
      <alignment horizontal="center"/>
      <protection/>
    </xf>
    <xf numFmtId="166" fontId="6" fillId="0" borderId="124" xfId="47" applyNumberFormat="1" applyFont="1" applyBorder="1" applyAlignment="1">
      <alignment horizontal="center"/>
      <protection/>
    </xf>
    <xf numFmtId="2" fontId="29" fillId="0" borderId="110" xfId="47" applyNumberFormat="1" applyFont="1" applyBorder="1" applyAlignment="1">
      <alignment horizontal="center"/>
      <protection/>
    </xf>
    <xf numFmtId="0" fontId="29" fillId="0" borderId="111" xfId="47" applyFont="1" applyBorder="1" applyAlignment="1">
      <alignment horizontal="left"/>
      <protection/>
    </xf>
    <xf numFmtId="0" fontId="29" fillId="0" borderId="112" xfId="47" applyFont="1" applyBorder="1" applyAlignment="1">
      <alignment horizontal="center"/>
      <protection/>
    </xf>
    <xf numFmtId="0" fontId="4" fillId="0" borderId="114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 vertical="center"/>
      <protection locked="0"/>
    </xf>
    <xf numFmtId="1" fontId="29" fillId="0" borderId="118" xfId="47" applyNumberFormat="1" applyFont="1" applyFill="1" applyBorder="1" applyAlignment="1">
      <alignment horizontal="center"/>
      <protection/>
    </xf>
    <xf numFmtId="1" fontId="29" fillId="0" borderId="119" xfId="47" applyNumberFormat="1" applyFont="1" applyFill="1" applyBorder="1" applyAlignment="1">
      <alignment horizontal="center"/>
      <protection/>
    </xf>
    <xf numFmtId="1" fontId="29" fillId="0" borderId="120" xfId="47" applyNumberFormat="1" applyFont="1" applyFill="1" applyBorder="1" applyAlignment="1">
      <alignment horizontal="center"/>
      <protection/>
    </xf>
    <xf numFmtId="1" fontId="29" fillId="0" borderId="121" xfId="47" applyNumberFormat="1" applyFont="1" applyFill="1" applyBorder="1" applyAlignment="1">
      <alignment horizontal="center"/>
      <protection/>
    </xf>
    <xf numFmtId="1" fontId="29" fillId="0" borderId="111" xfId="47" applyNumberFormat="1" applyFont="1" applyFill="1" applyBorder="1" applyAlignment="1">
      <alignment horizontal="center"/>
      <protection/>
    </xf>
    <xf numFmtId="0" fontId="10" fillId="0" borderId="14" xfId="47" applyFont="1" applyBorder="1" applyAlignment="1">
      <alignment horizontal="left"/>
      <protection/>
    </xf>
    <xf numFmtId="0" fontId="10" fillId="0" borderId="33" xfId="47" applyFont="1" applyBorder="1" applyAlignment="1">
      <alignment horizontal="left"/>
      <protection/>
    </xf>
    <xf numFmtId="0" fontId="10" fillId="0" borderId="125" xfId="47" applyFont="1" applyBorder="1" applyAlignment="1">
      <alignment horizontal="left"/>
      <protection/>
    </xf>
    <xf numFmtId="1" fontId="29" fillId="0" borderId="119" xfId="47" applyNumberFormat="1" applyFont="1" applyBorder="1" applyAlignment="1">
      <alignment horizontal="center"/>
      <protection/>
    </xf>
    <xf numFmtId="1" fontId="29" fillId="0" borderId="120" xfId="47" applyNumberFormat="1" applyFont="1" applyBorder="1" applyAlignment="1">
      <alignment horizontal="center"/>
      <protection/>
    </xf>
    <xf numFmtId="0" fontId="27" fillId="0" borderId="14" xfId="47" applyFont="1" applyBorder="1" applyAlignment="1">
      <alignment horizontal="center"/>
      <protection/>
    </xf>
    <xf numFmtId="0" fontId="27" fillId="0" borderId="33" xfId="47" applyFont="1" applyBorder="1" applyAlignment="1">
      <alignment horizontal="center"/>
      <protection/>
    </xf>
    <xf numFmtId="166" fontId="6" fillId="0" borderId="47" xfId="47" applyNumberFormat="1" applyFont="1" applyBorder="1" applyAlignment="1">
      <alignment horizontal="center"/>
      <protection/>
    </xf>
    <xf numFmtId="166" fontId="6" fillId="0" borderId="29" xfId="47" applyNumberFormat="1" applyFont="1" applyBorder="1" applyAlignment="1">
      <alignment horizontal="center"/>
      <protection/>
    </xf>
    <xf numFmtId="166" fontId="6" fillId="0" borderId="126" xfId="47" applyNumberFormat="1" applyFont="1" applyBorder="1" applyAlignment="1">
      <alignment horizontal="center"/>
      <protection/>
    </xf>
    <xf numFmtId="166" fontId="29" fillId="0" borderId="113" xfId="47" applyNumberFormat="1" applyFont="1" applyBorder="1" applyAlignment="1">
      <alignment horizontal="center"/>
      <protection/>
    </xf>
    <xf numFmtId="165" fontId="26" fillId="0" borderId="67" xfId="47" applyNumberFormat="1" applyFont="1" applyBorder="1" applyAlignment="1">
      <alignment horizontal="center"/>
      <protection/>
    </xf>
    <xf numFmtId="0" fontId="30" fillId="0" borderId="127" xfId="47" applyFont="1" applyBorder="1" applyAlignment="1">
      <alignment horizontal="center" vertical="center"/>
      <protection/>
    </xf>
    <xf numFmtId="0" fontId="30" fillId="0" borderId="128" xfId="47" applyFont="1" applyBorder="1" applyAlignment="1">
      <alignment horizontal="center" vertical="center"/>
      <protection/>
    </xf>
    <xf numFmtId="165" fontId="10" fillId="0" borderId="128" xfId="47" applyNumberFormat="1" applyBorder="1">
      <alignment/>
      <protection/>
    </xf>
    <xf numFmtId="0" fontId="30" fillId="0" borderId="67" xfId="47" applyFont="1" applyBorder="1" applyAlignment="1">
      <alignment horizontal="center" vertical="center"/>
      <protection/>
    </xf>
    <xf numFmtId="167" fontId="10" fillId="0" borderId="129" xfId="47" applyNumberFormat="1" applyBorder="1" applyAlignment="1">
      <alignment horizontal="center"/>
      <protection/>
    </xf>
    <xf numFmtId="0" fontId="10" fillId="0" borderId="130" xfId="47" applyBorder="1" applyAlignment="1">
      <alignment horizontal="center"/>
      <protection/>
    </xf>
    <xf numFmtId="167" fontId="10" fillId="0" borderId="131" xfId="47" applyNumberFormat="1" applyBorder="1" applyAlignment="1">
      <alignment horizontal="center"/>
      <protection/>
    </xf>
    <xf numFmtId="0" fontId="10" fillId="0" borderId="132" xfId="47" applyBorder="1" applyAlignment="1">
      <alignment horizontal="center"/>
      <protection/>
    </xf>
    <xf numFmtId="167" fontId="10" fillId="0" borderId="133" xfId="47" applyNumberFormat="1" applyBorder="1" applyAlignment="1">
      <alignment horizontal="center"/>
      <protection/>
    </xf>
    <xf numFmtId="167" fontId="10" fillId="0" borderId="134" xfId="47" applyNumberFormat="1" applyBorder="1" applyAlignment="1">
      <alignment horizontal="center"/>
      <protection/>
    </xf>
    <xf numFmtId="167" fontId="10" fillId="0" borderId="135" xfId="47" applyNumberFormat="1" applyBorder="1" applyAlignment="1">
      <alignment horizontal="center"/>
      <protection/>
    </xf>
    <xf numFmtId="167" fontId="10" fillId="0" borderId="12" xfId="47" applyNumberFormat="1" applyBorder="1" applyAlignment="1">
      <alignment horizontal="center"/>
      <protection/>
    </xf>
    <xf numFmtId="0" fontId="10" fillId="0" borderId="31" xfId="47" applyBorder="1" applyAlignment="1">
      <alignment horizontal="center"/>
      <protection/>
    </xf>
    <xf numFmtId="0" fontId="10" fillId="0" borderId="119" xfId="47" applyBorder="1">
      <alignment/>
      <protection/>
    </xf>
    <xf numFmtId="0" fontId="26" fillId="0" borderId="136" xfId="47" applyFont="1" applyBorder="1" applyAlignment="1">
      <alignment horizontal="center"/>
      <protection/>
    </xf>
    <xf numFmtId="0" fontId="26" fillId="0" borderId="115" xfId="47" applyFont="1" applyBorder="1" applyAlignment="1">
      <alignment horizontal="center"/>
      <protection/>
    </xf>
    <xf numFmtId="0" fontId="26" fillId="0" borderId="117" xfId="47" applyFont="1" applyBorder="1" applyAlignment="1">
      <alignment horizontal="center"/>
      <protection/>
    </xf>
    <xf numFmtId="0" fontId="26" fillId="0" borderId="120" xfId="47" applyFont="1" applyBorder="1" applyAlignment="1">
      <alignment horizontal="center"/>
      <protection/>
    </xf>
    <xf numFmtId="0" fontId="26" fillId="0" borderId="137" xfId="47" applyFont="1" applyBorder="1" applyAlignment="1">
      <alignment horizontal="center"/>
      <protection/>
    </xf>
    <xf numFmtId="0" fontId="26" fillId="0" borderId="138" xfId="47" applyFont="1" applyBorder="1" applyAlignment="1">
      <alignment horizontal="center"/>
      <protection/>
    </xf>
    <xf numFmtId="0" fontId="26" fillId="0" borderId="139" xfId="47" applyFont="1" applyBorder="1" applyAlignment="1">
      <alignment horizontal="center"/>
      <protection/>
    </xf>
    <xf numFmtId="0" fontId="26" fillId="0" borderId="140" xfId="47" applyFont="1" applyBorder="1">
      <alignment/>
      <protection/>
    </xf>
    <xf numFmtId="0" fontId="26" fillId="0" borderId="141" xfId="47" applyFont="1" applyBorder="1">
      <alignment/>
      <protection/>
    </xf>
    <xf numFmtId="0" fontId="26" fillId="0" borderId="142" xfId="47" applyFont="1" applyBorder="1">
      <alignment/>
      <protection/>
    </xf>
    <xf numFmtId="0" fontId="27" fillId="0" borderId="143" xfId="47" applyFont="1" applyBorder="1" applyAlignment="1">
      <alignment horizontal="center"/>
      <protection/>
    </xf>
    <xf numFmtId="0" fontId="6" fillId="0" borderId="45" xfId="47" applyFont="1" applyBorder="1" applyAlignment="1">
      <alignment horizontal="center"/>
      <protection/>
    </xf>
    <xf numFmtId="0" fontId="6" fillId="0" borderId="97" xfId="47" applyFont="1" applyBorder="1" applyAlignment="1">
      <alignment horizontal="center"/>
      <protection/>
    </xf>
    <xf numFmtId="166" fontId="6" fillId="0" borderId="109" xfId="47" applyNumberFormat="1" applyFont="1" applyBorder="1" applyAlignment="1">
      <alignment horizontal="right"/>
      <protection/>
    </xf>
    <xf numFmtId="0" fontId="29" fillId="0" borderId="111" xfId="47" applyFont="1" applyBorder="1" applyAlignment="1">
      <alignment horizontal="center"/>
      <protection/>
    </xf>
    <xf numFmtId="166" fontId="29" fillId="0" borderId="122" xfId="47" applyNumberFormat="1" applyFont="1" applyBorder="1" applyAlignment="1">
      <alignment horizontal="right"/>
      <protection/>
    </xf>
    <xf numFmtId="2" fontId="6" fillId="0" borderId="144" xfId="47" applyNumberFormat="1" applyFont="1" applyBorder="1" applyAlignment="1">
      <alignment horizontal="center"/>
      <protection/>
    </xf>
    <xf numFmtId="0" fontId="6" fillId="0" borderId="108" xfId="47" applyFont="1" applyBorder="1" applyAlignment="1">
      <alignment horizontal="left"/>
      <protection/>
    </xf>
    <xf numFmtId="0" fontId="6" fillId="0" borderId="145" xfId="47" applyFont="1" applyBorder="1" applyAlignment="1">
      <alignment horizontal="center"/>
      <protection/>
    </xf>
    <xf numFmtId="0" fontId="6" fillId="0" borderId="108" xfId="47" applyFont="1" applyBorder="1" applyAlignment="1">
      <alignment horizontal="center"/>
      <protection/>
    </xf>
    <xf numFmtId="0" fontId="26" fillId="0" borderId="128" xfId="47" applyFont="1" applyBorder="1">
      <alignment/>
      <protection/>
    </xf>
    <xf numFmtId="167" fontId="10" fillId="0" borderId="146" xfId="47" applyNumberFormat="1" applyBorder="1" applyAlignment="1">
      <alignment horizontal="center"/>
      <protection/>
    </xf>
    <xf numFmtId="167" fontId="10" fillId="0" borderId="54" xfId="47" applyNumberFormat="1" applyBorder="1" applyAlignment="1">
      <alignment horizontal="center"/>
      <protection/>
    </xf>
    <xf numFmtId="0" fontId="10" fillId="0" borderId="56" xfId="47" applyBorder="1" applyAlignment="1">
      <alignment horizontal="center"/>
      <protection/>
    </xf>
    <xf numFmtId="0" fontId="26" fillId="0" borderId="116" xfId="47" applyFont="1" applyBorder="1" applyAlignment="1">
      <alignment horizontal="center"/>
      <protection/>
    </xf>
    <xf numFmtId="0" fontId="10" fillId="0" borderId="147" xfId="47" applyBorder="1" applyAlignment="1">
      <alignment horizontal="center"/>
      <protection/>
    </xf>
    <xf numFmtId="0" fontId="10" fillId="0" borderId="32" xfId="47" applyBorder="1" applyAlignment="1">
      <alignment horizontal="center"/>
      <protection/>
    </xf>
    <xf numFmtId="0" fontId="10" fillId="0" borderId="55" xfId="47" applyBorder="1" applyAlignment="1">
      <alignment horizontal="center"/>
      <protection/>
    </xf>
    <xf numFmtId="0" fontId="26" fillId="0" borderId="114" xfId="47" applyFont="1" applyBorder="1" applyAlignment="1">
      <alignment horizontal="center"/>
      <protection/>
    </xf>
    <xf numFmtId="167" fontId="10" fillId="0" borderId="148" xfId="47" applyNumberFormat="1" applyBorder="1" applyAlignment="1">
      <alignment horizontal="center"/>
      <protection/>
    </xf>
    <xf numFmtId="167" fontId="10" fillId="0" borderId="30" xfId="47" applyNumberFormat="1" applyBorder="1" applyAlignment="1">
      <alignment horizontal="center"/>
      <protection/>
    </xf>
    <xf numFmtId="167" fontId="10" fillId="0" borderId="53" xfId="47" applyNumberFormat="1" applyBorder="1" applyAlignment="1">
      <alignment horizontal="center"/>
      <protection/>
    </xf>
    <xf numFmtId="0" fontId="26" fillId="0" borderId="119" xfId="47" applyFont="1" applyBorder="1" applyAlignment="1">
      <alignment horizontal="center"/>
      <protection/>
    </xf>
    <xf numFmtId="0" fontId="26" fillId="0" borderId="141" xfId="47" applyFont="1" applyBorder="1" applyAlignment="1">
      <alignment horizontal="center"/>
      <protection/>
    </xf>
    <xf numFmtId="0" fontId="26" fillId="0" borderId="140" xfId="47" applyFont="1" applyBorder="1" applyAlignment="1">
      <alignment horizontal="center"/>
      <protection/>
    </xf>
    <xf numFmtId="0" fontId="26" fillId="0" borderId="128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ga starsich zaku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strike/>
        <color indexed="10"/>
      </font>
    </dxf>
    <dxf>
      <font>
        <color indexed="20"/>
      </font>
      <fill>
        <patternFill>
          <bgColor indexed="46"/>
        </patternFill>
      </fill>
    </dxf>
    <dxf>
      <font>
        <strike/>
        <color indexed="10"/>
      </font>
    </dxf>
    <dxf>
      <font>
        <color indexed="20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PageLayoutView="0" workbookViewId="0" topLeftCell="A1">
      <selection activeCell="M42" sqref="M42"/>
    </sheetView>
  </sheetViews>
  <sheetFormatPr defaultColWidth="9.00390625" defaultRowHeight="12.75"/>
  <cols>
    <col min="1" max="1" width="7.25390625" style="5" customWidth="1"/>
    <col min="2" max="2" width="16.625" style="5" customWidth="1"/>
    <col min="3" max="3" width="9.125" style="5" customWidth="1"/>
    <col min="4" max="4" width="15.875" style="5" customWidth="1"/>
    <col min="5" max="12" width="6.00390625" style="5" customWidth="1"/>
    <col min="13" max="20" width="5.875" style="5" customWidth="1"/>
    <col min="21" max="21" width="7.375" style="5" customWidth="1"/>
    <col min="22" max="22" width="11.75390625" style="5" customWidth="1"/>
    <col min="23" max="23" width="10.75390625" style="4" customWidth="1"/>
    <col min="24" max="16384" width="9.125" style="5" customWidth="1"/>
  </cols>
  <sheetData>
    <row r="1" spans="1:22" ht="27.75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5.75" customHeight="1">
      <c r="A2" s="88" t="s">
        <v>76</v>
      </c>
      <c r="B2" s="88"/>
      <c r="C2" s="90" t="s">
        <v>18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89" t="s">
        <v>77</v>
      </c>
      <c r="U2" s="89"/>
      <c r="V2" s="89"/>
    </row>
    <row r="3" ht="9.75" customHeight="1" thickBot="1"/>
    <row r="4" spans="1:23" ht="13.5" thickBot="1">
      <c r="A4" s="6" t="s">
        <v>19</v>
      </c>
      <c r="B4" s="7" t="s">
        <v>20</v>
      </c>
      <c r="C4" s="6" t="s">
        <v>21</v>
      </c>
      <c r="D4" s="8" t="s">
        <v>22</v>
      </c>
      <c r="E4" s="91" t="s">
        <v>5</v>
      </c>
      <c r="F4" s="92"/>
      <c r="G4" s="92"/>
      <c r="H4" s="96"/>
      <c r="I4" s="93" t="s">
        <v>4</v>
      </c>
      <c r="J4" s="94"/>
      <c r="K4" s="95"/>
      <c r="L4" s="1"/>
      <c r="M4" s="10" t="s">
        <v>23</v>
      </c>
      <c r="N4" s="101"/>
      <c r="O4" s="101"/>
      <c r="P4" s="11"/>
      <c r="Q4" s="9" t="s">
        <v>9</v>
      </c>
      <c r="R4" s="10"/>
      <c r="S4" s="10"/>
      <c r="T4" s="11"/>
      <c r="U4" s="12" t="s">
        <v>24</v>
      </c>
      <c r="V4" s="198" t="s">
        <v>25</v>
      </c>
      <c r="W4" s="204" t="s">
        <v>68</v>
      </c>
    </row>
    <row r="5" spans="1:23" ht="13.5" thickBot="1">
      <c r="A5" s="41"/>
      <c r="B5" s="42"/>
      <c r="C5" s="43" t="s">
        <v>26</v>
      </c>
      <c r="D5" s="44"/>
      <c r="E5" s="45" t="s">
        <v>0</v>
      </c>
      <c r="F5" s="46" t="s">
        <v>1</v>
      </c>
      <c r="G5" s="46" t="s">
        <v>2</v>
      </c>
      <c r="H5" s="47" t="s">
        <v>3</v>
      </c>
      <c r="I5" s="45" t="s">
        <v>0</v>
      </c>
      <c r="J5" s="46" t="s">
        <v>1</v>
      </c>
      <c r="K5" s="46" t="s">
        <v>2</v>
      </c>
      <c r="L5" s="48" t="s">
        <v>3</v>
      </c>
      <c r="M5" s="49" t="s">
        <v>27</v>
      </c>
      <c r="N5" s="102" t="s">
        <v>28</v>
      </c>
      <c r="O5" s="115" t="s">
        <v>29</v>
      </c>
      <c r="P5" s="110" t="s">
        <v>30</v>
      </c>
      <c r="Q5" s="50" t="s">
        <v>27</v>
      </c>
      <c r="R5" s="13" t="s">
        <v>28</v>
      </c>
      <c r="S5" s="50" t="s">
        <v>29</v>
      </c>
      <c r="T5" s="13" t="s">
        <v>30</v>
      </c>
      <c r="U5" s="51"/>
      <c r="V5" s="199"/>
      <c r="W5" s="207"/>
    </row>
    <row r="6" spans="1:23" ht="12.75">
      <c r="A6" s="97">
        <v>36.7</v>
      </c>
      <c r="B6" s="59" t="s">
        <v>32</v>
      </c>
      <c r="C6" s="60">
        <v>2002</v>
      </c>
      <c r="D6" s="61" t="s">
        <v>33</v>
      </c>
      <c r="E6" s="62">
        <v>49</v>
      </c>
      <c r="F6" s="63">
        <v>52</v>
      </c>
      <c r="G6" s="63">
        <v>52</v>
      </c>
      <c r="H6" s="2">
        <f>MAX(E6:G6)</f>
        <v>52</v>
      </c>
      <c r="I6" s="62">
        <v>66</v>
      </c>
      <c r="J6" s="63">
        <v>70</v>
      </c>
      <c r="K6" s="63">
        <v>59</v>
      </c>
      <c r="L6" s="1">
        <f>MAX(I6:K6)</f>
        <v>70</v>
      </c>
      <c r="M6" s="73">
        <v>30</v>
      </c>
      <c r="N6" s="103">
        <v>33</v>
      </c>
      <c r="O6" s="116">
        <v>-36</v>
      </c>
      <c r="P6" s="111">
        <f>IF(MAX(M6:O6)&lt;0,0,MAX(M6:O6))</f>
        <v>33</v>
      </c>
      <c r="Q6" s="73">
        <v>38</v>
      </c>
      <c r="R6" s="75">
        <v>43</v>
      </c>
      <c r="S6" s="64">
        <v>-45</v>
      </c>
      <c r="T6" s="65">
        <f>IF(MAX(Q6:S6)&lt;0,0,MAX(Q6:S6))</f>
        <v>43</v>
      </c>
      <c r="U6" s="66">
        <f>SUM(P6,T6)</f>
        <v>76</v>
      </c>
      <c r="V6" s="200">
        <f>IF(ISNUMBER(A6),(IF(174.393&lt;A6,U6,TRUNC(10^(0.794358141*((LOG((A6/174.393)/LOG(10))*(LOG((A6/174.393)/LOG(10)))))),4)*U6)),0)+H6+L6</f>
        <v>297.6816</v>
      </c>
      <c r="W6" s="205">
        <v>1</v>
      </c>
    </row>
    <row r="7" spans="1:23" ht="12.75">
      <c r="A7" s="98">
        <v>43.5</v>
      </c>
      <c r="B7" s="14" t="s">
        <v>34</v>
      </c>
      <c r="C7" s="15">
        <v>2001</v>
      </c>
      <c r="D7" s="36" t="s">
        <v>33</v>
      </c>
      <c r="E7" s="38">
        <v>56</v>
      </c>
      <c r="F7" s="3">
        <v>59</v>
      </c>
      <c r="G7" s="3">
        <v>60</v>
      </c>
      <c r="H7" s="40">
        <f aca="true" t="shared" si="0" ref="H7:H30">MAX(E7:G7)</f>
        <v>60</v>
      </c>
      <c r="I7" s="38">
        <v>90</v>
      </c>
      <c r="J7" s="3">
        <v>85</v>
      </c>
      <c r="K7" s="3">
        <v>82</v>
      </c>
      <c r="L7" s="39">
        <f aca="true" t="shared" si="1" ref="L7:L30">MAX(I7:K7)</f>
        <v>90</v>
      </c>
      <c r="M7" s="74">
        <v>34</v>
      </c>
      <c r="N7" s="104">
        <v>38</v>
      </c>
      <c r="O7" s="117">
        <v>-40</v>
      </c>
      <c r="P7" s="112">
        <f>IF(MAX(M7:O7)&lt;0,0,MAX(M7:O7))</f>
        <v>38</v>
      </c>
      <c r="Q7" s="74">
        <v>45</v>
      </c>
      <c r="R7" s="76">
        <v>51</v>
      </c>
      <c r="S7" s="24">
        <v>-54</v>
      </c>
      <c r="T7" s="26">
        <f>IF(MAX(Q7:S7)&lt;0,0,MAX(Q7:S7))</f>
        <v>51</v>
      </c>
      <c r="U7" s="27">
        <f>SUM(P7,T7)</f>
        <v>89</v>
      </c>
      <c r="V7" s="201">
        <f aca="true" t="shared" si="2" ref="V7:V22">IF(ISNUMBER(A7),(IF(174.393&lt;A7,U7,TRUNC(10^(0.794358141*((LOG((A7/174.393)/LOG(10))*(LOG((A7/174.393)/LOG(10)))))),4)*U7)),0)+H7+L7</f>
        <v>323.0783</v>
      </c>
      <c r="W7" s="205"/>
    </row>
    <row r="8" spans="1:23" ht="12.75">
      <c r="A8" s="98">
        <v>30.8</v>
      </c>
      <c r="B8" s="14" t="s">
        <v>35</v>
      </c>
      <c r="C8" s="15">
        <v>2003</v>
      </c>
      <c r="D8" s="36" t="s">
        <v>33</v>
      </c>
      <c r="E8" s="38">
        <v>48</v>
      </c>
      <c r="F8" s="3">
        <v>42</v>
      </c>
      <c r="G8" s="3">
        <v>50</v>
      </c>
      <c r="H8" s="40">
        <f t="shared" si="0"/>
        <v>50</v>
      </c>
      <c r="I8" s="38">
        <v>52</v>
      </c>
      <c r="J8" s="3">
        <v>56</v>
      </c>
      <c r="K8" s="3">
        <v>59</v>
      </c>
      <c r="L8" s="39">
        <f t="shared" si="1"/>
        <v>59</v>
      </c>
      <c r="M8" s="74">
        <v>21</v>
      </c>
      <c r="N8" s="104">
        <v>23</v>
      </c>
      <c r="O8" s="118">
        <v>24</v>
      </c>
      <c r="P8" s="112">
        <f>IF(MAX(M8:O8)&lt;0,0,MAX(M8:O8))</f>
        <v>24</v>
      </c>
      <c r="Q8" s="24">
        <v>-30</v>
      </c>
      <c r="R8" s="76">
        <v>30</v>
      </c>
      <c r="S8" s="78">
        <v>34</v>
      </c>
      <c r="T8" s="26">
        <f>IF(MAX(Q8:S8)&lt;0,0,MAX(Q8:S8))</f>
        <v>34</v>
      </c>
      <c r="U8" s="27">
        <f>SUM(P8,T8)</f>
        <v>58</v>
      </c>
      <c r="V8" s="201">
        <f t="shared" si="2"/>
        <v>272.6064</v>
      </c>
      <c r="W8" s="205"/>
    </row>
    <row r="9" spans="1:23" ht="13.5" thickBot="1">
      <c r="A9" s="140">
        <v>34.7</v>
      </c>
      <c r="B9" s="141" t="s">
        <v>11</v>
      </c>
      <c r="C9" s="142">
        <v>2001</v>
      </c>
      <c r="D9" s="143" t="s">
        <v>33</v>
      </c>
      <c r="E9" s="144">
        <v>57</v>
      </c>
      <c r="F9" s="145">
        <v>59</v>
      </c>
      <c r="G9" s="145">
        <v>57</v>
      </c>
      <c r="H9" s="146">
        <f t="shared" si="0"/>
        <v>59</v>
      </c>
      <c r="I9" s="144">
        <v>81</v>
      </c>
      <c r="J9" s="145">
        <v>81</v>
      </c>
      <c r="K9" s="145">
        <v>82</v>
      </c>
      <c r="L9" s="147">
        <f t="shared" si="1"/>
        <v>82</v>
      </c>
      <c r="M9" s="148">
        <v>38</v>
      </c>
      <c r="N9" s="149">
        <v>-40</v>
      </c>
      <c r="O9" s="150">
        <v>40</v>
      </c>
      <c r="P9" s="151">
        <f>IF(MAX(M9:O9)&lt;0,0,MAX(M9:O9))</f>
        <v>40</v>
      </c>
      <c r="Q9" s="148">
        <v>47</v>
      </c>
      <c r="R9" s="152">
        <v>50</v>
      </c>
      <c r="S9" s="153">
        <v>52</v>
      </c>
      <c r="T9" s="154">
        <f>IF(MAX(Q9:S9)&lt;0,0,MAX(Q9:S9))</f>
        <v>52</v>
      </c>
      <c r="U9" s="155">
        <f>SUM(P9,T9)</f>
        <v>92</v>
      </c>
      <c r="V9" s="202">
        <f t="shared" si="2"/>
        <v>367.1268</v>
      </c>
      <c r="W9" s="205"/>
    </row>
    <row r="10" spans="1:23" ht="16.5" thickBot="1">
      <c r="A10" s="161"/>
      <c r="B10" s="162"/>
      <c r="C10" s="163"/>
      <c r="D10" s="164" t="str">
        <f>D9</f>
        <v>Horní Suchá</v>
      </c>
      <c r="E10" s="165"/>
      <c r="F10" s="166"/>
      <c r="G10" s="166"/>
      <c r="H10" s="167"/>
      <c r="I10" s="165"/>
      <c r="J10" s="166"/>
      <c r="K10" s="166"/>
      <c r="L10" s="168"/>
      <c r="M10" s="169"/>
      <c r="N10" s="170"/>
      <c r="O10" s="171"/>
      <c r="P10" s="172"/>
      <c r="Q10" s="169"/>
      <c r="R10" s="173"/>
      <c r="S10" s="169"/>
      <c r="T10" s="174"/>
      <c r="U10" s="175"/>
      <c r="V10" s="203">
        <f>SUM(V6:V9)-MIN(V6:V9)</f>
        <v>987.8867000000001</v>
      </c>
      <c r="W10" s="205"/>
    </row>
    <row r="11" spans="1:23" ht="12.75">
      <c r="A11" s="97">
        <v>33.5</v>
      </c>
      <c r="B11" s="59" t="s">
        <v>47</v>
      </c>
      <c r="C11" s="60">
        <v>2003</v>
      </c>
      <c r="D11" s="61" t="s">
        <v>46</v>
      </c>
      <c r="E11" s="62">
        <v>53</v>
      </c>
      <c r="F11" s="63">
        <v>52</v>
      </c>
      <c r="G11" s="63">
        <v>47</v>
      </c>
      <c r="H11" s="2">
        <f t="shared" si="0"/>
        <v>53</v>
      </c>
      <c r="I11" s="62">
        <v>48</v>
      </c>
      <c r="J11" s="63">
        <v>46</v>
      </c>
      <c r="K11" s="63">
        <v>51</v>
      </c>
      <c r="L11" s="1">
        <f t="shared" si="1"/>
        <v>51</v>
      </c>
      <c r="M11" s="73">
        <v>15</v>
      </c>
      <c r="N11" s="103">
        <v>17</v>
      </c>
      <c r="O11" s="119">
        <v>19</v>
      </c>
      <c r="P11" s="111">
        <f>IF(MAX(M11:O11)&lt;0,0,MAX(M11:O11))</f>
        <v>19</v>
      </c>
      <c r="Q11" s="73">
        <v>19</v>
      </c>
      <c r="R11" s="75">
        <v>21</v>
      </c>
      <c r="S11" s="73">
        <v>23</v>
      </c>
      <c r="T11" s="65">
        <f>IF(MAX(Q11:S11)&lt;0,0,MAX(Q11:S11))</f>
        <v>23</v>
      </c>
      <c r="U11" s="66">
        <f>SUM(P11,T11)</f>
        <v>42</v>
      </c>
      <c r="V11" s="200">
        <f t="shared" si="2"/>
        <v>211.40660000000003</v>
      </c>
      <c r="W11" s="208">
        <v>3</v>
      </c>
    </row>
    <row r="12" spans="1:23" ht="12.75">
      <c r="A12" s="98">
        <v>25.9</v>
      </c>
      <c r="B12" s="14" t="s">
        <v>48</v>
      </c>
      <c r="C12" s="15">
        <v>2005</v>
      </c>
      <c r="D12" s="36" t="s">
        <v>46</v>
      </c>
      <c r="E12" s="38">
        <v>45</v>
      </c>
      <c r="F12" s="3">
        <v>45</v>
      </c>
      <c r="G12" s="3">
        <v>45</v>
      </c>
      <c r="H12" s="40">
        <f t="shared" si="0"/>
        <v>45</v>
      </c>
      <c r="I12" s="38">
        <v>39</v>
      </c>
      <c r="J12" s="3">
        <v>35</v>
      </c>
      <c r="K12" s="3">
        <v>35</v>
      </c>
      <c r="L12" s="39">
        <f t="shared" si="1"/>
        <v>39</v>
      </c>
      <c r="M12" s="24" t="s">
        <v>7</v>
      </c>
      <c r="N12" s="105" t="s">
        <v>7</v>
      </c>
      <c r="O12" s="117" t="s">
        <v>7</v>
      </c>
      <c r="P12" s="112">
        <f>IF(MAX(M12:O12)&lt;0,0,MAX(M12:O12))</f>
        <v>0</v>
      </c>
      <c r="Q12" s="24" t="s">
        <v>7</v>
      </c>
      <c r="R12" s="25" t="s">
        <v>7</v>
      </c>
      <c r="S12" s="24" t="s">
        <v>7</v>
      </c>
      <c r="T12" s="26">
        <f>IF(MAX(Q12:S12)&lt;0,0,MAX(Q12:S12))</f>
        <v>0</v>
      </c>
      <c r="U12" s="27">
        <f>SUM(P12,T12)</f>
        <v>0</v>
      </c>
      <c r="V12" s="201">
        <f t="shared" si="2"/>
        <v>84</v>
      </c>
      <c r="W12" s="205"/>
    </row>
    <row r="13" spans="1:23" ht="12.75">
      <c r="A13" s="98">
        <v>32</v>
      </c>
      <c r="B13" s="14" t="s">
        <v>49</v>
      </c>
      <c r="C13" s="15">
        <v>2003</v>
      </c>
      <c r="D13" s="36" t="s">
        <v>46</v>
      </c>
      <c r="E13" s="38">
        <v>41</v>
      </c>
      <c r="F13" s="3">
        <v>40</v>
      </c>
      <c r="G13" s="3">
        <v>40</v>
      </c>
      <c r="H13" s="40">
        <f t="shared" si="0"/>
        <v>41</v>
      </c>
      <c r="I13" s="38">
        <v>40</v>
      </c>
      <c r="J13" s="3">
        <v>42</v>
      </c>
      <c r="K13" s="3">
        <v>40</v>
      </c>
      <c r="L13" s="39">
        <f t="shared" si="1"/>
        <v>42</v>
      </c>
      <c r="M13" s="74">
        <v>10</v>
      </c>
      <c r="N13" s="104">
        <v>11</v>
      </c>
      <c r="O13" s="117">
        <v>-12</v>
      </c>
      <c r="P13" s="112">
        <f>IF(MAX(M13:O13)&lt;0,0,MAX(M13:O13))</f>
        <v>11</v>
      </c>
      <c r="Q13" s="74">
        <v>13</v>
      </c>
      <c r="R13" s="76">
        <v>14</v>
      </c>
      <c r="S13" s="78">
        <v>15</v>
      </c>
      <c r="T13" s="26">
        <f>IF(MAX(Q13:S13)&lt;0,0,MAX(Q13:S13))</f>
        <v>15</v>
      </c>
      <c r="U13" s="27">
        <f>SUM(P13,T13)</f>
        <v>26</v>
      </c>
      <c r="V13" s="201">
        <f t="shared" si="2"/>
        <v>153.0986</v>
      </c>
      <c r="W13" s="205"/>
    </row>
    <row r="14" spans="1:23" ht="13.5" thickBot="1">
      <c r="A14" s="140"/>
      <c r="B14" s="141"/>
      <c r="C14" s="142"/>
      <c r="D14" s="143"/>
      <c r="E14" s="144"/>
      <c r="F14" s="145"/>
      <c r="G14" s="145"/>
      <c r="H14" s="146">
        <f t="shared" si="0"/>
        <v>0</v>
      </c>
      <c r="I14" s="144"/>
      <c r="J14" s="145"/>
      <c r="K14" s="145"/>
      <c r="L14" s="147">
        <f t="shared" si="1"/>
        <v>0</v>
      </c>
      <c r="M14" s="157"/>
      <c r="N14" s="149"/>
      <c r="O14" s="158"/>
      <c r="P14" s="151">
        <f>IF(MAX(M14:O14)&lt;0,0,MAX(M14:O14))</f>
        <v>0</v>
      </c>
      <c r="Q14" s="157"/>
      <c r="R14" s="159"/>
      <c r="S14" s="160"/>
      <c r="T14" s="154">
        <f>IF(MAX(Q14:S14)&lt;0,0,MAX(Q14:S14))</f>
        <v>0</v>
      </c>
      <c r="U14" s="155">
        <f>SUM(P14,T14)</f>
        <v>0</v>
      </c>
      <c r="V14" s="202">
        <f t="shared" si="2"/>
        <v>0</v>
      </c>
      <c r="W14" s="205"/>
    </row>
    <row r="15" spans="1:23" ht="16.5" thickBot="1">
      <c r="A15" s="161"/>
      <c r="B15" s="162"/>
      <c r="C15" s="163"/>
      <c r="D15" s="164" t="str">
        <f>D13</f>
        <v>SM Ostrava B</v>
      </c>
      <c r="E15" s="165"/>
      <c r="F15" s="166"/>
      <c r="G15" s="166"/>
      <c r="H15" s="167"/>
      <c r="I15" s="165"/>
      <c r="J15" s="166"/>
      <c r="K15" s="166"/>
      <c r="L15" s="168"/>
      <c r="M15" s="169"/>
      <c r="N15" s="170"/>
      <c r="O15" s="171"/>
      <c r="P15" s="172"/>
      <c r="Q15" s="169"/>
      <c r="R15" s="173"/>
      <c r="S15" s="169"/>
      <c r="T15" s="174"/>
      <c r="U15" s="175"/>
      <c r="V15" s="203">
        <f>SUM(V11:V14)-MIN(V11:V14)</f>
        <v>448.50520000000006</v>
      </c>
      <c r="W15" s="206"/>
    </row>
    <row r="16" spans="1:23" ht="12.75">
      <c r="A16" s="97">
        <v>49</v>
      </c>
      <c r="B16" s="59" t="s">
        <v>51</v>
      </c>
      <c r="C16" s="60">
        <v>2003</v>
      </c>
      <c r="D16" s="61" t="s">
        <v>50</v>
      </c>
      <c r="E16" s="62">
        <v>49</v>
      </c>
      <c r="F16" s="63">
        <v>48</v>
      </c>
      <c r="G16" s="63">
        <v>48</v>
      </c>
      <c r="H16" s="2">
        <f t="shared" si="0"/>
        <v>49</v>
      </c>
      <c r="I16" s="62">
        <v>44</v>
      </c>
      <c r="J16" s="63">
        <v>40</v>
      </c>
      <c r="K16" s="63">
        <v>40</v>
      </c>
      <c r="L16" s="1">
        <f t="shared" si="1"/>
        <v>44</v>
      </c>
      <c r="M16" s="73">
        <v>15</v>
      </c>
      <c r="N16" s="103">
        <v>17</v>
      </c>
      <c r="O16" s="116">
        <v>-19</v>
      </c>
      <c r="P16" s="111">
        <f>IF(MAX(M16:O16)&lt;0,0,MAX(M16:O16))</f>
        <v>17</v>
      </c>
      <c r="Q16" s="73">
        <v>22</v>
      </c>
      <c r="R16" s="75">
        <v>24</v>
      </c>
      <c r="S16" s="73">
        <v>26</v>
      </c>
      <c r="T16" s="65">
        <f>IF(MAX(Q16:S16)&lt;0,0,MAX(Q16:S16))</f>
        <v>26</v>
      </c>
      <c r="U16" s="66">
        <f>SUM(P16,T16)</f>
        <v>43</v>
      </c>
      <c r="V16" s="200">
        <f t="shared" si="2"/>
        <v>167.97480000000002</v>
      </c>
      <c r="W16" s="205">
        <v>2</v>
      </c>
    </row>
    <row r="17" spans="1:23" ht="12.75">
      <c r="A17" s="98">
        <v>30.4</v>
      </c>
      <c r="B17" s="14" t="s">
        <v>52</v>
      </c>
      <c r="C17" s="15">
        <v>2005</v>
      </c>
      <c r="D17" s="36" t="s">
        <v>50</v>
      </c>
      <c r="E17" s="38">
        <v>45</v>
      </c>
      <c r="F17" s="3">
        <v>45</v>
      </c>
      <c r="G17" s="3">
        <v>44</v>
      </c>
      <c r="H17" s="40">
        <f t="shared" si="0"/>
        <v>45</v>
      </c>
      <c r="I17" s="38">
        <v>0</v>
      </c>
      <c r="J17" s="3">
        <v>0</v>
      </c>
      <c r="K17" s="3">
        <v>35</v>
      </c>
      <c r="L17" s="39">
        <f t="shared" si="1"/>
        <v>35</v>
      </c>
      <c r="M17" s="24" t="s">
        <v>7</v>
      </c>
      <c r="N17" s="105" t="s">
        <v>7</v>
      </c>
      <c r="O17" s="117" t="s">
        <v>7</v>
      </c>
      <c r="P17" s="112">
        <f>IF(MAX(M17:O17)&lt;0,0,MAX(M17:O17))</f>
        <v>0</v>
      </c>
      <c r="Q17" s="24" t="s">
        <v>7</v>
      </c>
      <c r="R17" s="25" t="s">
        <v>7</v>
      </c>
      <c r="S17" s="24" t="s">
        <v>7</v>
      </c>
      <c r="T17" s="26">
        <f>IF(MAX(Q17:S17)&lt;0,0,MAX(Q17:S17))</f>
        <v>0</v>
      </c>
      <c r="U17" s="27">
        <f>SUM(P17,T17)</f>
        <v>0</v>
      </c>
      <c r="V17" s="201">
        <f t="shared" si="2"/>
        <v>80</v>
      </c>
      <c r="W17" s="205"/>
    </row>
    <row r="18" spans="1:23" ht="12.75">
      <c r="A18" s="98">
        <v>44.1</v>
      </c>
      <c r="B18" s="14" t="s">
        <v>53</v>
      </c>
      <c r="C18" s="15">
        <v>2001</v>
      </c>
      <c r="D18" s="36" t="s">
        <v>50</v>
      </c>
      <c r="E18" s="38">
        <v>55</v>
      </c>
      <c r="F18" s="3">
        <v>54</v>
      </c>
      <c r="G18" s="3">
        <v>55</v>
      </c>
      <c r="H18" s="40">
        <f t="shared" si="0"/>
        <v>55</v>
      </c>
      <c r="I18" s="38">
        <v>65</v>
      </c>
      <c r="J18" s="3">
        <v>63</v>
      </c>
      <c r="K18" s="3">
        <v>59</v>
      </c>
      <c r="L18" s="39">
        <f t="shared" si="1"/>
        <v>65</v>
      </c>
      <c r="M18" s="74">
        <v>19</v>
      </c>
      <c r="N18" s="104">
        <v>21</v>
      </c>
      <c r="O18" s="118">
        <v>23</v>
      </c>
      <c r="P18" s="112">
        <f>IF(MAX(M18:O18)&lt;0,0,MAX(M18:O18))</f>
        <v>23</v>
      </c>
      <c r="Q18" s="74">
        <v>25</v>
      </c>
      <c r="R18" s="76">
        <v>28</v>
      </c>
      <c r="S18" s="78">
        <v>30</v>
      </c>
      <c r="T18" s="26">
        <f>IF(MAX(Q18:S18)&lt;0,0,MAX(Q18:S18))</f>
        <v>30</v>
      </c>
      <c r="U18" s="27">
        <f>SUM(P18,T18)</f>
        <v>53</v>
      </c>
      <c r="V18" s="201">
        <f t="shared" si="2"/>
        <v>221.7335</v>
      </c>
      <c r="W18" s="205"/>
    </row>
    <row r="19" spans="1:23" ht="13.5" thickBot="1">
      <c r="A19" s="140"/>
      <c r="B19" s="141"/>
      <c r="C19" s="142"/>
      <c r="D19" s="143"/>
      <c r="E19" s="144"/>
      <c r="F19" s="145"/>
      <c r="G19" s="145"/>
      <c r="H19" s="146">
        <f t="shared" si="0"/>
        <v>0</v>
      </c>
      <c r="I19" s="144"/>
      <c r="J19" s="145"/>
      <c r="K19" s="145"/>
      <c r="L19" s="147">
        <f t="shared" si="1"/>
        <v>0</v>
      </c>
      <c r="M19" s="157"/>
      <c r="N19" s="149"/>
      <c r="O19" s="158"/>
      <c r="P19" s="151">
        <f>IF(MAX(M19:O19)&lt;0,0,MAX(M19:O19))</f>
        <v>0</v>
      </c>
      <c r="Q19" s="157"/>
      <c r="R19" s="159"/>
      <c r="S19" s="160"/>
      <c r="T19" s="154">
        <f>IF(MAX(Q19:S19)&lt;0,0,MAX(Q19:S19))</f>
        <v>0</v>
      </c>
      <c r="U19" s="155">
        <f>SUM(P19,T19)</f>
        <v>0</v>
      </c>
      <c r="V19" s="202">
        <f t="shared" si="2"/>
        <v>0</v>
      </c>
      <c r="W19" s="205"/>
    </row>
    <row r="20" spans="1:23" ht="16.5" thickBot="1">
      <c r="A20" s="183"/>
      <c r="B20" s="184"/>
      <c r="C20" s="185"/>
      <c r="D20" s="164" t="str">
        <f>D18</f>
        <v>SM Ostrava A</v>
      </c>
      <c r="E20" s="186"/>
      <c r="F20" s="187"/>
      <c r="G20" s="187"/>
      <c r="H20" s="167"/>
      <c r="I20" s="186"/>
      <c r="J20" s="187"/>
      <c r="K20" s="187"/>
      <c r="L20" s="168"/>
      <c r="M20" s="175"/>
      <c r="N20" s="196"/>
      <c r="O20" s="197"/>
      <c r="P20" s="172"/>
      <c r="Q20" s="175"/>
      <c r="R20" s="174"/>
      <c r="S20" s="175"/>
      <c r="T20" s="174"/>
      <c r="U20" s="175"/>
      <c r="V20" s="203">
        <f>SUM(V16:V19)-MIN(V16:V19)</f>
        <v>469.7083</v>
      </c>
      <c r="W20" s="206"/>
    </row>
    <row r="21" spans="1:23" ht="12.75">
      <c r="A21" s="124">
        <v>49.3</v>
      </c>
      <c r="B21" s="53" t="s">
        <v>12</v>
      </c>
      <c r="C21" s="54">
        <v>2001</v>
      </c>
      <c r="D21" s="55" t="s">
        <v>6</v>
      </c>
      <c r="E21" s="38">
        <v>59</v>
      </c>
      <c r="F21" s="3">
        <v>56</v>
      </c>
      <c r="G21" s="3">
        <v>58</v>
      </c>
      <c r="H21" s="40">
        <f t="shared" si="0"/>
        <v>59</v>
      </c>
      <c r="I21" s="38">
        <v>66</v>
      </c>
      <c r="J21" s="3">
        <v>70</v>
      </c>
      <c r="K21" s="3">
        <v>69</v>
      </c>
      <c r="L21" s="39">
        <f t="shared" si="1"/>
        <v>70</v>
      </c>
      <c r="M21" s="125">
        <v>27</v>
      </c>
      <c r="N21" s="106">
        <v>29</v>
      </c>
      <c r="O21" s="120">
        <v>-31</v>
      </c>
      <c r="P21" s="112">
        <f>IF(MAX(M21:O21)&lt;0,0,MAX(M21:O21))</f>
        <v>29</v>
      </c>
      <c r="Q21" s="77">
        <v>35</v>
      </c>
      <c r="R21" s="79">
        <v>38</v>
      </c>
      <c r="S21" s="77">
        <v>40</v>
      </c>
      <c r="T21" s="26">
        <f>IF(MAX(Q21:S21)&lt;0,0,MAX(Q21:S21))</f>
        <v>40</v>
      </c>
      <c r="U21" s="27">
        <f>SUM(P21,T21)</f>
        <v>69</v>
      </c>
      <c r="V21" s="99">
        <f t="shared" si="2"/>
        <v>248.6667</v>
      </c>
      <c r="W21" s="208" t="s">
        <v>7</v>
      </c>
    </row>
    <row r="22" spans="1:23" ht="13.5" thickBot="1">
      <c r="A22" s="140">
        <v>57.3</v>
      </c>
      <c r="B22" s="141" t="s">
        <v>59</v>
      </c>
      <c r="C22" s="142">
        <v>2001</v>
      </c>
      <c r="D22" s="143" t="s">
        <v>6</v>
      </c>
      <c r="E22" s="144">
        <v>60</v>
      </c>
      <c r="F22" s="145">
        <v>61</v>
      </c>
      <c r="G22" s="145">
        <v>60</v>
      </c>
      <c r="H22" s="146">
        <f t="shared" si="0"/>
        <v>61</v>
      </c>
      <c r="I22" s="144">
        <v>68</v>
      </c>
      <c r="J22" s="145">
        <v>66</v>
      </c>
      <c r="K22" s="145">
        <v>69</v>
      </c>
      <c r="L22" s="147">
        <f t="shared" si="1"/>
        <v>69</v>
      </c>
      <c r="M22" s="148">
        <v>30</v>
      </c>
      <c r="N22" s="177">
        <v>33</v>
      </c>
      <c r="O22" s="150">
        <v>34</v>
      </c>
      <c r="P22" s="151">
        <f>IF(MAX(M22:O22)&lt;0,0,MAX(M22:O22))</f>
        <v>34</v>
      </c>
      <c r="Q22" s="148">
        <v>40</v>
      </c>
      <c r="R22" s="152">
        <v>43</v>
      </c>
      <c r="S22" s="148">
        <v>46</v>
      </c>
      <c r="T22" s="154">
        <f>IF(MAX(Q22:S22)&lt;0,0,MAX(Q22:S22))</f>
        <v>46</v>
      </c>
      <c r="U22" s="155">
        <f>SUM(P22,T22)</f>
        <v>80</v>
      </c>
      <c r="V22" s="156">
        <f t="shared" si="2"/>
        <v>252.656</v>
      </c>
      <c r="W22" s="205"/>
    </row>
    <row r="23" spans="1:23" ht="16.5" thickBot="1">
      <c r="A23" s="183"/>
      <c r="B23" s="184"/>
      <c r="C23" s="185"/>
      <c r="D23" s="164" t="str">
        <f>D22</f>
        <v>Lonka Příbor</v>
      </c>
      <c r="E23" s="186"/>
      <c r="F23" s="187"/>
      <c r="G23" s="187"/>
      <c r="H23" s="167"/>
      <c r="I23" s="186"/>
      <c r="J23" s="187"/>
      <c r="K23" s="187"/>
      <c r="L23" s="168"/>
      <c r="M23" s="188"/>
      <c r="N23" s="189"/>
      <c r="O23" s="190"/>
      <c r="P23" s="191"/>
      <c r="Q23" s="188"/>
      <c r="R23" s="192"/>
      <c r="S23" s="188"/>
      <c r="T23" s="174"/>
      <c r="U23" s="175"/>
      <c r="V23" s="176">
        <f>V22+V21</f>
        <v>501.3227</v>
      </c>
      <c r="W23" s="206"/>
    </row>
    <row r="24" spans="1:22" ht="12.75">
      <c r="A24" s="124">
        <v>28</v>
      </c>
      <c r="B24" s="53" t="s">
        <v>62</v>
      </c>
      <c r="C24" s="54">
        <v>2004</v>
      </c>
      <c r="D24" s="55" t="s">
        <v>33</v>
      </c>
      <c r="E24" s="38">
        <v>48</v>
      </c>
      <c r="F24" s="3">
        <v>49</v>
      </c>
      <c r="G24" s="3">
        <v>45</v>
      </c>
      <c r="H24" s="40">
        <f t="shared" si="0"/>
        <v>49</v>
      </c>
      <c r="I24" s="38">
        <v>42</v>
      </c>
      <c r="J24" s="3">
        <v>47</v>
      </c>
      <c r="K24" s="3">
        <v>45</v>
      </c>
      <c r="L24" s="39">
        <f t="shared" si="1"/>
        <v>47</v>
      </c>
      <c r="M24" s="56"/>
      <c r="N24" s="178"/>
      <c r="O24" s="120"/>
      <c r="P24" s="179"/>
      <c r="Q24" s="56"/>
      <c r="R24" s="180"/>
      <c r="S24" s="181"/>
      <c r="T24" s="57"/>
      <c r="U24" s="58"/>
      <c r="V24" s="182"/>
    </row>
    <row r="25" spans="1:22" ht="13.5" thickBot="1">
      <c r="A25" s="98">
        <v>30.1</v>
      </c>
      <c r="B25" s="14" t="s">
        <v>38</v>
      </c>
      <c r="C25" s="15">
        <v>2002</v>
      </c>
      <c r="D25" s="36" t="s">
        <v>37</v>
      </c>
      <c r="E25" s="38">
        <v>59</v>
      </c>
      <c r="F25" s="3">
        <v>61</v>
      </c>
      <c r="G25" s="3">
        <v>60</v>
      </c>
      <c r="H25" s="40">
        <f t="shared" si="0"/>
        <v>61</v>
      </c>
      <c r="I25" s="38">
        <v>74</v>
      </c>
      <c r="J25" s="3">
        <v>72</v>
      </c>
      <c r="K25" s="3">
        <v>72</v>
      </c>
      <c r="L25" s="39">
        <f t="shared" si="1"/>
        <v>74</v>
      </c>
      <c r="M25" s="24"/>
      <c r="N25" s="105"/>
      <c r="O25" s="117"/>
      <c r="P25" s="112"/>
      <c r="Q25" s="24"/>
      <c r="R25" s="25"/>
      <c r="S25" s="29"/>
      <c r="T25" s="26"/>
      <c r="U25" s="27"/>
      <c r="V25" s="100"/>
    </row>
    <row r="26" spans="1:22" ht="12.75">
      <c r="A26" s="126">
        <v>42.6</v>
      </c>
      <c r="B26" s="30" t="s">
        <v>63</v>
      </c>
      <c r="C26" s="31">
        <v>2002</v>
      </c>
      <c r="D26" s="36" t="s">
        <v>37</v>
      </c>
      <c r="E26" s="38">
        <v>52</v>
      </c>
      <c r="F26" s="3">
        <v>46</v>
      </c>
      <c r="G26" s="3">
        <v>52</v>
      </c>
      <c r="H26" s="40">
        <f t="shared" si="0"/>
        <v>52</v>
      </c>
      <c r="I26" s="38">
        <v>0</v>
      </c>
      <c r="J26" s="3">
        <v>55</v>
      </c>
      <c r="K26" s="3">
        <v>61</v>
      </c>
      <c r="L26" s="39">
        <f t="shared" si="1"/>
        <v>61</v>
      </c>
      <c r="M26" s="32"/>
      <c r="N26" s="107"/>
      <c r="O26" s="121"/>
      <c r="P26" s="113"/>
      <c r="Q26" s="32"/>
      <c r="R26" s="33"/>
      <c r="S26" s="32"/>
      <c r="T26" s="34"/>
      <c r="U26" s="35"/>
      <c r="V26" s="127"/>
    </row>
    <row r="27" spans="1:23" ht="12.75">
      <c r="A27" s="98">
        <v>41.4</v>
      </c>
      <c r="B27" s="14" t="s">
        <v>10</v>
      </c>
      <c r="C27" s="15">
        <v>2002</v>
      </c>
      <c r="D27" s="36" t="s">
        <v>8</v>
      </c>
      <c r="E27" s="38">
        <v>49</v>
      </c>
      <c r="F27" s="3">
        <v>49</v>
      </c>
      <c r="G27" s="3">
        <v>49</v>
      </c>
      <c r="H27" s="40">
        <f t="shared" si="0"/>
        <v>49</v>
      </c>
      <c r="I27" s="38">
        <v>53</v>
      </c>
      <c r="J27" s="3">
        <v>55</v>
      </c>
      <c r="K27" s="3">
        <v>57</v>
      </c>
      <c r="L27" s="39">
        <f t="shared" si="1"/>
        <v>57</v>
      </c>
      <c r="M27" s="17"/>
      <c r="N27" s="108"/>
      <c r="O27" s="122"/>
      <c r="P27" s="114"/>
      <c r="Q27" s="17"/>
      <c r="R27" s="18"/>
      <c r="S27" s="17"/>
      <c r="T27" s="19"/>
      <c r="U27" s="20"/>
      <c r="V27" s="100"/>
      <c r="W27" s="5"/>
    </row>
    <row r="28" spans="1:23" ht="12.75">
      <c r="A28" s="128">
        <v>72.4</v>
      </c>
      <c r="B28" s="21" t="s">
        <v>44</v>
      </c>
      <c r="C28" s="22">
        <v>2001</v>
      </c>
      <c r="D28" s="36" t="s">
        <v>8</v>
      </c>
      <c r="E28" s="38">
        <v>59</v>
      </c>
      <c r="F28" s="3">
        <v>62</v>
      </c>
      <c r="G28" s="3">
        <v>61</v>
      </c>
      <c r="H28" s="40">
        <f t="shared" si="0"/>
        <v>62</v>
      </c>
      <c r="I28" s="38">
        <v>44</v>
      </c>
      <c r="J28" s="3">
        <v>72</v>
      </c>
      <c r="K28" s="3">
        <v>55</v>
      </c>
      <c r="L28" s="39">
        <f t="shared" si="1"/>
        <v>72</v>
      </c>
      <c r="M28" s="24"/>
      <c r="N28" s="105"/>
      <c r="O28" s="117"/>
      <c r="P28" s="112"/>
      <c r="Q28" s="24"/>
      <c r="R28" s="25"/>
      <c r="S28" s="24"/>
      <c r="T28" s="26"/>
      <c r="U28" s="27"/>
      <c r="V28" s="100"/>
      <c r="W28" s="5"/>
    </row>
    <row r="29" spans="1:22" ht="12.75">
      <c r="A29" s="128">
        <v>35.6</v>
      </c>
      <c r="B29" s="21" t="s">
        <v>45</v>
      </c>
      <c r="C29" s="22">
        <v>2003</v>
      </c>
      <c r="D29" s="37" t="s">
        <v>8</v>
      </c>
      <c r="E29" s="38">
        <v>0</v>
      </c>
      <c r="F29" s="3">
        <v>0</v>
      </c>
      <c r="G29" s="3">
        <v>37</v>
      </c>
      <c r="H29" s="40">
        <f t="shared" si="0"/>
        <v>37</v>
      </c>
      <c r="I29" s="38">
        <v>25</v>
      </c>
      <c r="J29" s="3">
        <v>26</v>
      </c>
      <c r="K29" s="3">
        <v>25</v>
      </c>
      <c r="L29" s="39">
        <f t="shared" si="1"/>
        <v>26</v>
      </c>
      <c r="M29" s="24"/>
      <c r="N29" s="105"/>
      <c r="O29" s="117"/>
      <c r="P29" s="112"/>
      <c r="Q29" s="24"/>
      <c r="R29" s="25"/>
      <c r="S29" s="29"/>
      <c r="T29" s="26"/>
      <c r="U29" s="27"/>
      <c r="V29" s="100"/>
    </row>
    <row r="30" spans="1:22" ht="13.5" thickBot="1">
      <c r="A30" s="129">
        <v>40.5</v>
      </c>
      <c r="B30" s="130" t="s">
        <v>43</v>
      </c>
      <c r="C30" s="131">
        <v>2001</v>
      </c>
      <c r="D30" s="132" t="s">
        <v>64</v>
      </c>
      <c r="E30" s="69">
        <v>46</v>
      </c>
      <c r="F30" s="70">
        <v>52</v>
      </c>
      <c r="G30" s="70">
        <v>54</v>
      </c>
      <c r="H30" s="71">
        <f t="shared" si="0"/>
        <v>54</v>
      </c>
      <c r="I30" s="69">
        <v>71</v>
      </c>
      <c r="J30" s="70">
        <v>72</v>
      </c>
      <c r="K30" s="70">
        <v>82</v>
      </c>
      <c r="L30" s="72">
        <f t="shared" si="1"/>
        <v>82</v>
      </c>
      <c r="M30" s="133"/>
      <c r="N30" s="109"/>
      <c r="O30" s="123"/>
      <c r="P30" s="134"/>
      <c r="Q30" s="133"/>
      <c r="R30" s="135"/>
      <c r="S30" s="136"/>
      <c r="T30" s="137"/>
      <c r="U30" s="138"/>
      <c r="V30" s="139"/>
    </row>
    <row r="31" ht="13.5" thickBot="1"/>
    <row r="32" spans="1:22" ht="12.75">
      <c r="A32" s="193" t="s">
        <v>80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</row>
    <row r="33" spans="1:22" ht="12.75">
      <c r="A33" s="194" t="s">
        <v>66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</row>
    <row r="34" spans="1:22" ht="13.5" thickBot="1">
      <c r="A34" s="195" t="s">
        <v>67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7" ht="13.5" thickBot="1"/>
    <row r="38" spans="4:14" ht="13.5" thickBot="1">
      <c r="D38" s="218"/>
      <c r="E38" s="219" t="s">
        <v>72</v>
      </c>
      <c r="F38" s="220"/>
      <c r="G38" s="221"/>
      <c r="H38" s="219" t="s">
        <v>73</v>
      </c>
      <c r="I38" s="220"/>
      <c r="J38" s="221"/>
      <c r="K38" s="219" t="s">
        <v>74</v>
      </c>
      <c r="L38" s="220"/>
      <c r="M38" s="221"/>
      <c r="N38" s="222" t="s">
        <v>75</v>
      </c>
    </row>
    <row r="39" spans="4:14" ht="12.75">
      <c r="D39" s="226" t="s">
        <v>33</v>
      </c>
      <c r="E39" s="215">
        <v>1573.3177</v>
      </c>
      <c r="F39" s="216"/>
      <c r="G39" s="217">
        <v>15</v>
      </c>
      <c r="H39" s="215">
        <f>V10</f>
        <v>987.8867000000001</v>
      </c>
      <c r="I39" s="216"/>
      <c r="J39" s="217">
        <v>7</v>
      </c>
      <c r="K39" s="215">
        <f>H39+E39</f>
        <v>2561.2044</v>
      </c>
      <c r="L39" s="216"/>
      <c r="M39" s="217">
        <f>J39+G39</f>
        <v>22</v>
      </c>
      <c r="N39" s="223">
        <v>1</v>
      </c>
    </row>
    <row r="40" spans="4:14" ht="12.75">
      <c r="D40" s="227" t="s">
        <v>70</v>
      </c>
      <c r="E40" s="213">
        <v>746.4432</v>
      </c>
      <c r="F40" s="209"/>
      <c r="G40" s="210">
        <v>11</v>
      </c>
      <c r="H40" s="213">
        <f>V20</f>
        <v>469.7083</v>
      </c>
      <c r="I40" s="209"/>
      <c r="J40" s="210">
        <v>6</v>
      </c>
      <c r="K40" s="213">
        <f>H40+E40</f>
        <v>1216.1515</v>
      </c>
      <c r="L40" s="209"/>
      <c r="M40" s="210">
        <f>J40+G40</f>
        <v>17</v>
      </c>
      <c r="N40" s="224">
        <v>2</v>
      </c>
    </row>
    <row r="41" spans="4:14" ht="12.75">
      <c r="D41" s="227" t="s">
        <v>69</v>
      </c>
      <c r="E41" s="213">
        <v>814.236</v>
      </c>
      <c r="F41" s="209"/>
      <c r="G41" s="210">
        <v>11</v>
      </c>
      <c r="H41" s="213">
        <f>V15</f>
        <v>448.50520000000006</v>
      </c>
      <c r="I41" s="209"/>
      <c r="J41" s="210">
        <v>5</v>
      </c>
      <c r="K41" s="213">
        <f>H41+E41</f>
        <v>1262.7412</v>
      </c>
      <c r="L41" s="209"/>
      <c r="M41" s="210">
        <f>J41+G41</f>
        <v>16</v>
      </c>
      <c r="N41" s="224">
        <v>3</v>
      </c>
    </row>
    <row r="42" spans="4:14" ht="13.5" thickBot="1">
      <c r="D42" s="228" t="s">
        <v>71</v>
      </c>
      <c r="E42" s="214">
        <v>577.2896</v>
      </c>
      <c r="F42" s="211"/>
      <c r="G42" s="212">
        <v>7</v>
      </c>
      <c r="H42" s="214">
        <v>0</v>
      </c>
      <c r="I42" s="211"/>
      <c r="J42" s="212"/>
      <c r="K42" s="214">
        <f>H42+E42</f>
        <v>577.2896</v>
      </c>
      <c r="L42" s="211"/>
      <c r="M42" s="212">
        <f>J42+G42</f>
        <v>7</v>
      </c>
      <c r="N42" s="225">
        <v>4</v>
      </c>
    </row>
  </sheetData>
  <sheetProtection/>
  <mergeCells count="27">
    <mergeCell ref="K41:L41"/>
    <mergeCell ref="K40:L40"/>
    <mergeCell ref="K42:L42"/>
    <mergeCell ref="K38:M38"/>
    <mergeCell ref="H41:I41"/>
    <mergeCell ref="H40:I40"/>
    <mergeCell ref="H42:I42"/>
    <mergeCell ref="H38:J38"/>
    <mergeCell ref="E41:F41"/>
    <mergeCell ref="E40:F40"/>
    <mergeCell ref="E42:F42"/>
    <mergeCell ref="E38:G38"/>
    <mergeCell ref="W6:W10"/>
    <mergeCell ref="W11:W15"/>
    <mergeCell ref="W16:W20"/>
    <mergeCell ref="E39:F39"/>
    <mergeCell ref="H39:I39"/>
    <mergeCell ref="K39:L39"/>
    <mergeCell ref="W21:W23"/>
    <mergeCell ref="A1:V1"/>
    <mergeCell ref="A2:B2"/>
    <mergeCell ref="T2:V2"/>
    <mergeCell ref="C2:S2"/>
    <mergeCell ref="A32:V32"/>
    <mergeCell ref="A33:V33"/>
    <mergeCell ref="A34:V34"/>
    <mergeCell ref="E4:H4"/>
  </mergeCells>
  <conditionalFormatting sqref="M6:O20 Q6:S30 M22:O30 N21:O21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H45" sqref="H45:I45"/>
    </sheetView>
  </sheetViews>
  <sheetFormatPr defaultColWidth="9.00390625" defaultRowHeight="12.75"/>
  <cols>
    <col min="1" max="1" width="7.25390625" style="5" customWidth="1"/>
    <col min="2" max="2" width="19.125" style="5" customWidth="1"/>
    <col min="3" max="3" width="9.125" style="5" customWidth="1"/>
    <col min="4" max="4" width="18.625" style="5" customWidth="1"/>
    <col min="5" max="7" width="7.00390625" style="5" customWidth="1"/>
    <col min="8" max="8" width="6.375" style="5" customWidth="1"/>
    <col min="9" max="11" width="7.00390625" style="5" customWidth="1"/>
    <col min="12" max="12" width="6.375" style="5" customWidth="1"/>
    <col min="13" max="13" width="8.00390625" style="5" customWidth="1"/>
    <col min="14" max="14" width="11.75390625" style="5" customWidth="1"/>
    <col min="15" max="15" width="10.75390625" style="4" customWidth="1"/>
    <col min="16" max="16384" width="9.125" style="5" customWidth="1"/>
  </cols>
  <sheetData>
    <row r="1" spans="1:14" ht="27.75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customHeight="1">
      <c r="A2" s="88" t="s">
        <v>76</v>
      </c>
      <c r="B2" s="88"/>
      <c r="C2" s="90" t="s">
        <v>18</v>
      </c>
      <c r="D2" s="90"/>
      <c r="E2" s="90"/>
      <c r="F2" s="90"/>
      <c r="G2" s="90"/>
      <c r="H2" s="90"/>
      <c r="I2" s="90"/>
      <c r="J2" s="90"/>
      <c r="K2" s="90"/>
      <c r="L2" s="89" t="s">
        <v>77</v>
      </c>
      <c r="M2" s="89"/>
      <c r="N2" s="89"/>
    </row>
    <row r="3" ht="9.75" customHeight="1" thickBot="1"/>
    <row r="4" spans="1:15" ht="13.5" thickBot="1">
      <c r="A4" s="6" t="s">
        <v>19</v>
      </c>
      <c r="B4" s="7" t="s">
        <v>20</v>
      </c>
      <c r="C4" s="6" t="s">
        <v>21</v>
      </c>
      <c r="D4" s="8" t="s">
        <v>22</v>
      </c>
      <c r="E4" s="9" t="s">
        <v>23</v>
      </c>
      <c r="F4" s="10"/>
      <c r="G4" s="10"/>
      <c r="H4" s="11"/>
      <c r="I4" s="9" t="s">
        <v>9</v>
      </c>
      <c r="J4" s="10"/>
      <c r="K4" s="10"/>
      <c r="L4" s="11"/>
      <c r="M4" s="12" t="s">
        <v>24</v>
      </c>
      <c r="N4" s="13" t="s">
        <v>25</v>
      </c>
      <c r="O4" s="204" t="s">
        <v>68</v>
      </c>
    </row>
    <row r="5" spans="1:15" ht="13.5" thickBot="1">
      <c r="A5" s="41"/>
      <c r="B5" s="42"/>
      <c r="C5" s="43" t="s">
        <v>26</v>
      </c>
      <c r="D5" s="42"/>
      <c r="E5" s="229" t="s">
        <v>27</v>
      </c>
      <c r="F5" s="13" t="s">
        <v>28</v>
      </c>
      <c r="G5" s="50" t="s">
        <v>29</v>
      </c>
      <c r="H5" s="13" t="s">
        <v>30</v>
      </c>
      <c r="I5" s="50" t="s">
        <v>27</v>
      </c>
      <c r="J5" s="13" t="s">
        <v>28</v>
      </c>
      <c r="K5" s="50" t="s">
        <v>29</v>
      </c>
      <c r="L5" s="13" t="s">
        <v>30</v>
      </c>
      <c r="M5" s="51"/>
      <c r="N5" s="52"/>
      <c r="O5" s="207"/>
    </row>
    <row r="6" spans="1:15" ht="12.75">
      <c r="A6" s="97">
        <v>66</v>
      </c>
      <c r="B6" s="59" t="s">
        <v>55</v>
      </c>
      <c r="C6" s="60">
        <v>1999</v>
      </c>
      <c r="D6" s="230" t="s">
        <v>54</v>
      </c>
      <c r="E6" s="73">
        <v>60</v>
      </c>
      <c r="F6" s="75">
        <v>64</v>
      </c>
      <c r="G6" s="64">
        <v>-67</v>
      </c>
      <c r="H6" s="65">
        <f>IF(MAX(E6:G6)&lt;0,0,MAX(E6:G6))</f>
        <v>64</v>
      </c>
      <c r="I6" s="73">
        <v>72</v>
      </c>
      <c r="J6" s="75">
        <v>76</v>
      </c>
      <c r="K6" s="73">
        <v>80</v>
      </c>
      <c r="L6" s="65">
        <f>IF(MAX(I6:K6)&lt;0,0,MAX(I6:K6))</f>
        <v>80</v>
      </c>
      <c r="M6" s="66">
        <f>SUM(H6,L6)</f>
        <v>144</v>
      </c>
      <c r="N6" s="67">
        <f>IF(ISNUMBER(A6),(IF(174.393&lt;A6,M6,TRUNC(10^(0.794358141*((LOG((A6/174.393)/LOG(10))*(LOG((A6/174.393)/LOG(10)))))),4)*M6)),0)</f>
        <v>199.44</v>
      </c>
      <c r="O6" s="205">
        <v>2</v>
      </c>
    </row>
    <row r="7" spans="1:15" ht="12.75">
      <c r="A7" s="98">
        <v>62.5</v>
      </c>
      <c r="B7" s="14" t="s">
        <v>15</v>
      </c>
      <c r="C7" s="15">
        <v>2000</v>
      </c>
      <c r="D7" s="16" t="s">
        <v>54</v>
      </c>
      <c r="E7" s="74">
        <v>53</v>
      </c>
      <c r="F7" s="76">
        <v>56</v>
      </c>
      <c r="G7" s="24">
        <v>-57</v>
      </c>
      <c r="H7" s="26">
        <f>IF(MAX(E7:G7)&lt;0,0,MAX(E7:G7))</f>
        <v>56</v>
      </c>
      <c r="I7" s="74">
        <v>62</v>
      </c>
      <c r="J7" s="25">
        <v>-65</v>
      </c>
      <c r="K7" s="24">
        <v>-65</v>
      </c>
      <c r="L7" s="26">
        <f>IF(MAX(I7:K7)&lt;0,0,MAX(I7:K7))</f>
        <v>62</v>
      </c>
      <c r="M7" s="27">
        <f>SUM(H7,L7)</f>
        <v>118</v>
      </c>
      <c r="N7" s="68">
        <f>IF(ISNUMBER(A7),(IF(174.393&lt;A7,M7,TRUNC(10^(0.794358141*((LOG((A7/174.393)/LOG(10))*(LOG((A7/174.393)/LOG(10)))))),4)*M7)),0)</f>
        <v>169.684</v>
      </c>
      <c r="O7" s="205"/>
    </row>
    <row r="8" spans="1:15" ht="12.75">
      <c r="A8" s="98">
        <v>117.1</v>
      </c>
      <c r="B8" s="14" t="s">
        <v>56</v>
      </c>
      <c r="C8" s="15">
        <v>1999</v>
      </c>
      <c r="D8" s="16" t="s">
        <v>54</v>
      </c>
      <c r="E8" s="74">
        <v>63</v>
      </c>
      <c r="F8" s="76">
        <v>67</v>
      </c>
      <c r="G8" s="24">
        <v>-70</v>
      </c>
      <c r="H8" s="26">
        <f>IF(MAX(E8:G8)&lt;0,0,MAX(E8:G8))</f>
        <v>67</v>
      </c>
      <c r="I8" s="74">
        <v>80</v>
      </c>
      <c r="J8" s="76">
        <v>85</v>
      </c>
      <c r="K8" s="78">
        <v>90</v>
      </c>
      <c r="L8" s="26">
        <f>IF(MAX(I8:K8)&lt;0,0,MAX(I8:K8))</f>
        <v>90</v>
      </c>
      <c r="M8" s="27">
        <f>SUM(H8,L8)</f>
        <v>157</v>
      </c>
      <c r="N8" s="68">
        <f>IF(ISNUMBER(A8),(IF(174.393&lt;A8,M8,TRUNC(10^(0.794358141*((LOG((A8/174.393)/LOG(10))*(LOG((A8/174.393)/LOG(10)))))),4)*M8)),0)</f>
        <v>165.8234</v>
      </c>
      <c r="O8" s="205"/>
    </row>
    <row r="9" spans="1:15" ht="13.5" thickBot="1">
      <c r="A9" s="140"/>
      <c r="B9" s="141"/>
      <c r="C9" s="142"/>
      <c r="D9" s="231"/>
      <c r="E9" s="157"/>
      <c r="F9" s="159"/>
      <c r="G9" s="157"/>
      <c r="H9" s="154">
        <f>IF(MAX(E9:G9)&lt;0,0,MAX(E9:G9))</f>
        <v>0</v>
      </c>
      <c r="I9" s="157"/>
      <c r="J9" s="159"/>
      <c r="K9" s="160"/>
      <c r="L9" s="154">
        <f>IF(MAX(I9:K9)&lt;0,0,MAX(I9:K9))</f>
        <v>0</v>
      </c>
      <c r="M9" s="155">
        <f>SUM(H9,L9)</f>
        <v>0</v>
      </c>
      <c r="N9" s="232">
        <f>IF(ISNUMBER(A9),(IF(174.393&lt;A9,M9,TRUNC(10^(0.794358141*((LOG((A9/174.393)/LOG(10))*(LOG((A9/174.393)/LOG(10)))))),4)*M9)),0)</f>
        <v>0</v>
      </c>
      <c r="O9" s="205"/>
    </row>
    <row r="10" spans="1:15" ht="16.5" thickBot="1">
      <c r="A10" s="183"/>
      <c r="B10" s="184"/>
      <c r="C10" s="185"/>
      <c r="D10" s="233" t="str">
        <f>D8</f>
        <v>Bonatrans Bohumír A</v>
      </c>
      <c r="E10" s="175"/>
      <c r="F10" s="174"/>
      <c r="G10" s="175"/>
      <c r="H10" s="174"/>
      <c r="I10" s="175"/>
      <c r="J10" s="174"/>
      <c r="K10" s="175"/>
      <c r="L10" s="174"/>
      <c r="M10" s="175"/>
      <c r="N10" s="234">
        <f>SUM(N6:N9)-MIN(N6:N9)</f>
        <v>534.9474</v>
      </c>
      <c r="O10" s="205"/>
    </row>
    <row r="11" spans="1:15" ht="12.75">
      <c r="A11" s="97">
        <v>49.3</v>
      </c>
      <c r="B11" s="59" t="s">
        <v>36</v>
      </c>
      <c r="C11" s="60">
        <v>1999</v>
      </c>
      <c r="D11" s="230" t="s">
        <v>37</v>
      </c>
      <c r="E11" s="73">
        <v>45</v>
      </c>
      <c r="F11" s="75">
        <v>49</v>
      </c>
      <c r="G11" s="73">
        <v>50</v>
      </c>
      <c r="H11" s="65">
        <f>IF(MAX(E11:G11)&lt;0,0,MAX(E11:G11))</f>
        <v>50</v>
      </c>
      <c r="I11" s="64">
        <v>-60</v>
      </c>
      <c r="J11" s="75">
        <v>60</v>
      </c>
      <c r="K11" s="73">
        <v>65</v>
      </c>
      <c r="L11" s="65">
        <f>IF(MAX(I11:K11)&lt;0,0,MAX(I11:K11))</f>
        <v>65</v>
      </c>
      <c r="M11" s="66">
        <f>SUM(H11,L11)</f>
        <v>115</v>
      </c>
      <c r="N11" s="67">
        <f>IF(ISNUMBER(A11),(IF(174.393&lt;A11,M11,TRUNC(10^(0.794358141*((LOG((A11/174.393)/LOG(10))*(LOG((A11/174.393)/LOG(10)))))),4)*M11)),0)</f>
        <v>199.4445</v>
      </c>
      <c r="O11" s="208">
        <v>1</v>
      </c>
    </row>
    <row r="12" spans="1:15" ht="12.75">
      <c r="A12" s="98">
        <v>30.1</v>
      </c>
      <c r="B12" s="14" t="s">
        <v>38</v>
      </c>
      <c r="C12" s="15">
        <v>2002</v>
      </c>
      <c r="D12" s="16" t="s">
        <v>37</v>
      </c>
      <c r="E12" s="74">
        <v>37</v>
      </c>
      <c r="F12" s="25">
        <v>-40</v>
      </c>
      <c r="G12" s="74">
        <v>40</v>
      </c>
      <c r="H12" s="26">
        <f>IF(MAX(E12:G12)&lt;0,0,MAX(E12:G12))</f>
        <v>40</v>
      </c>
      <c r="I12" s="74">
        <v>50</v>
      </c>
      <c r="J12" s="25">
        <v>-53</v>
      </c>
      <c r="K12" s="74">
        <v>53</v>
      </c>
      <c r="L12" s="26">
        <f>IF(MAX(I12:K12)&lt;0,0,MAX(I12:K12))</f>
        <v>53</v>
      </c>
      <c r="M12" s="27">
        <f>SUM(H12,L12)</f>
        <v>93</v>
      </c>
      <c r="N12" s="68">
        <f>IF(ISNUMBER(A12),(IF(174.393&lt;A12,M12,TRUNC(10^(0.794358141*((LOG((A12/174.393)/LOG(10))*(LOG((A12/174.393)/LOG(10)))))),4)*M12)),0)</f>
        <v>269.7</v>
      </c>
      <c r="O12" s="205"/>
    </row>
    <row r="13" spans="1:15" ht="12.75">
      <c r="A13" s="98">
        <v>42.6</v>
      </c>
      <c r="B13" s="14" t="s">
        <v>39</v>
      </c>
      <c r="C13" s="15">
        <v>2002</v>
      </c>
      <c r="D13" s="16" t="s">
        <v>37</v>
      </c>
      <c r="E13" s="74">
        <v>22</v>
      </c>
      <c r="F13" s="76">
        <v>24</v>
      </c>
      <c r="G13" s="74">
        <v>25</v>
      </c>
      <c r="H13" s="26">
        <f>IF(MAX(E13:G13)&lt;0,0,MAX(E13:G13))</f>
        <v>25</v>
      </c>
      <c r="I13" s="74">
        <v>32</v>
      </c>
      <c r="J13" s="76">
        <v>35</v>
      </c>
      <c r="K13" s="78">
        <v>37</v>
      </c>
      <c r="L13" s="26">
        <f>IF(MAX(I13:K13)&lt;0,0,MAX(I13:K13))</f>
        <v>37</v>
      </c>
      <c r="M13" s="27">
        <f>SUM(H13,L13)</f>
        <v>62</v>
      </c>
      <c r="N13" s="68">
        <f>IF(ISNUMBER(A13),(IF(174.393&lt;A13,M13,TRUNC(10^(0.794358141*((LOG((A13/174.393)/LOG(10))*(LOG((A13/174.393)/LOG(10)))))),4)*M13)),0)</f>
        <v>123.0328</v>
      </c>
      <c r="O13" s="205"/>
    </row>
    <row r="14" spans="1:15" ht="13.5" thickBot="1">
      <c r="A14" s="140">
        <v>35.4</v>
      </c>
      <c r="B14" s="141" t="s">
        <v>16</v>
      </c>
      <c r="C14" s="142">
        <v>2000</v>
      </c>
      <c r="D14" s="231" t="s">
        <v>37</v>
      </c>
      <c r="E14" s="148">
        <v>35</v>
      </c>
      <c r="F14" s="159">
        <v>-38</v>
      </c>
      <c r="G14" s="148">
        <v>38</v>
      </c>
      <c r="H14" s="154">
        <f>IF(MAX(E14:G14)&lt;0,0,MAX(E14:G14))</f>
        <v>38</v>
      </c>
      <c r="I14" s="148">
        <v>46</v>
      </c>
      <c r="J14" s="159">
        <v>-52</v>
      </c>
      <c r="K14" s="160">
        <v>-52</v>
      </c>
      <c r="L14" s="154">
        <f>IF(MAX(I14:K14)&lt;0,0,MAX(I14:K14))</f>
        <v>46</v>
      </c>
      <c r="M14" s="155">
        <f>SUM(H14,L14)</f>
        <v>84</v>
      </c>
      <c r="N14" s="232">
        <f>IF(ISNUMBER(A14),(IF(174.393&lt;A14,M14,TRUNC(10^(0.794358141*((LOG((A14/174.393)/LOG(10))*(LOG((A14/174.393)/LOG(10)))))),4)*M14)),0)</f>
        <v>201.9444</v>
      </c>
      <c r="O14" s="205"/>
    </row>
    <row r="15" spans="1:15" ht="16.5" thickBot="1">
      <c r="A15" s="183"/>
      <c r="B15" s="184"/>
      <c r="C15" s="185"/>
      <c r="D15" s="233" t="str">
        <f>D14</f>
        <v>Horní Suchá A</v>
      </c>
      <c r="E15" s="175"/>
      <c r="F15" s="174"/>
      <c r="G15" s="175"/>
      <c r="H15" s="174"/>
      <c r="I15" s="175"/>
      <c r="J15" s="174"/>
      <c r="K15" s="175"/>
      <c r="L15" s="174"/>
      <c r="M15" s="175"/>
      <c r="N15" s="234">
        <f>SUM(N11:N14)-MIN(N11:N14)</f>
        <v>671.0889</v>
      </c>
      <c r="O15" s="206"/>
    </row>
    <row r="16" spans="1:15" ht="12.75" customHeight="1">
      <c r="A16" s="97">
        <v>41.4</v>
      </c>
      <c r="B16" s="59" t="s">
        <v>10</v>
      </c>
      <c r="C16" s="60">
        <v>2002</v>
      </c>
      <c r="D16" s="230" t="s">
        <v>8</v>
      </c>
      <c r="E16" s="64">
        <v>-22</v>
      </c>
      <c r="F16" s="75">
        <v>22</v>
      </c>
      <c r="G16" s="73">
        <v>24</v>
      </c>
      <c r="H16" s="65">
        <f>IF(MAX(E16:G16)&lt;0,0,MAX(E16:G16))</f>
        <v>24</v>
      </c>
      <c r="I16" s="73">
        <v>27</v>
      </c>
      <c r="J16" s="75">
        <v>30</v>
      </c>
      <c r="K16" s="73">
        <v>32</v>
      </c>
      <c r="L16" s="65">
        <f>IF(MAX(I16:K16)&lt;0,0,MAX(I16:K16))</f>
        <v>32</v>
      </c>
      <c r="M16" s="66">
        <f>SUM(H16,L16)</f>
        <v>56</v>
      </c>
      <c r="N16" s="67">
        <f>IF(ISNUMBER(A16),(IF(174.393&lt;A16,M16,TRUNC(10^(0.794358141*((LOG((A16/174.393)/LOG(10))*(LOG((A16/174.393)/LOG(10)))))),4)*M16)),0)</f>
        <v>114.2904</v>
      </c>
      <c r="O16" s="208">
        <v>5</v>
      </c>
    </row>
    <row r="17" spans="1:15" ht="12.75" customHeight="1">
      <c r="A17" s="98">
        <v>72.4</v>
      </c>
      <c r="B17" s="14" t="s">
        <v>44</v>
      </c>
      <c r="C17" s="15">
        <v>2001</v>
      </c>
      <c r="D17" s="16" t="s">
        <v>8</v>
      </c>
      <c r="E17" s="74">
        <v>35</v>
      </c>
      <c r="F17" s="25">
        <v>-40</v>
      </c>
      <c r="G17" s="24">
        <v>-40</v>
      </c>
      <c r="H17" s="26">
        <f>IF(MAX(E17:G17)&lt;0,0,MAX(E17:G17))</f>
        <v>35</v>
      </c>
      <c r="I17" s="74">
        <v>45</v>
      </c>
      <c r="J17" s="76">
        <v>48</v>
      </c>
      <c r="K17" s="74">
        <v>50</v>
      </c>
      <c r="L17" s="26">
        <f>IF(MAX(I17:K17)&lt;0,0,MAX(I17:K17))</f>
        <v>50</v>
      </c>
      <c r="M17" s="27">
        <f>SUM(H17,L17)</f>
        <v>85</v>
      </c>
      <c r="N17" s="68">
        <f>IF(ISNUMBER(A17),(IF(174.393&lt;A17,M17,TRUNC(10^(0.794358141*((LOG((A17/174.393)/LOG(10))*(LOG((A17/174.393)/LOG(10)))))),4)*M17)),0)</f>
        <v>110.96750000000002</v>
      </c>
      <c r="O17" s="205"/>
    </row>
    <row r="18" spans="1:15" ht="12.75" customHeight="1">
      <c r="A18" s="98">
        <v>35.6</v>
      </c>
      <c r="B18" s="14" t="s">
        <v>45</v>
      </c>
      <c r="C18" s="15">
        <v>2003</v>
      </c>
      <c r="D18" s="16" t="s">
        <v>8</v>
      </c>
      <c r="E18" s="74">
        <v>10</v>
      </c>
      <c r="F18" s="25">
        <v>-11</v>
      </c>
      <c r="G18" s="24">
        <v>-11</v>
      </c>
      <c r="H18" s="26">
        <f>IF(MAX(E18:G18)&lt;0,0,MAX(E18:G18))</f>
        <v>10</v>
      </c>
      <c r="I18" s="74">
        <v>10</v>
      </c>
      <c r="J18" s="25">
        <v>-12</v>
      </c>
      <c r="K18" s="78">
        <v>12</v>
      </c>
      <c r="L18" s="26">
        <f>IF(MAX(I18:K18)&lt;0,0,MAX(I18:K18))</f>
        <v>12</v>
      </c>
      <c r="M18" s="27">
        <f>SUM(H18,L18)</f>
        <v>22</v>
      </c>
      <c r="N18" s="68">
        <f>IF(ISNUMBER(A18),(IF(174.393&lt;A18,M18,TRUNC(10^(0.794358141*((LOG((A18/174.393)/LOG(10))*(LOG((A18/174.393)/LOG(10)))))),4)*M18)),0)</f>
        <v>52.5646</v>
      </c>
      <c r="O18" s="205"/>
    </row>
    <row r="19" spans="1:15" ht="13.5" customHeight="1" thickBot="1">
      <c r="A19" s="140"/>
      <c r="B19" s="141"/>
      <c r="C19" s="142"/>
      <c r="D19" s="231"/>
      <c r="E19" s="157"/>
      <c r="F19" s="159"/>
      <c r="G19" s="157"/>
      <c r="H19" s="154">
        <f>IF(MAX(E19:G19)&lt;0,0,MAX(E19:G19))</f>
        <v>0</v>
      </c>
      <c r="I19" s="157"/>
      <c r="J19" s="159"/>
      <c r="K19" s="160"/>
      <c r="L19" s="154">
        <f>IF(MAX(I19:K19)&lt;0,0,MAX(I19:K19))</f>
        <v>0</v>
      </c>
      <c r="M19" s="155">
        <f>SUM(H19,L19)</f>
        <v>0</v>
      </c>
      <c r="N19" s="232">
        <f>IF(ISNUMBER(A19),(IF(174.393&lt;A19,M19,TRUNC(10^(0.794358141*((LOG((A19/174.393)/LOG(10))*(LOG((A19/174.393)/LOG(10)))))),4)*M19)),0)</f>
        <v>0</v>
      </c>
      <c r="O19" s="205"/>
    </row>
    <row r="20" spans="1:15" ht="17.25" customHeight="1" thickBot="1">
      <c r="A20" s="183"/>
      <c r="B20" s="184"/>
      <c r="C20" s="185"/>
      <c r="D20" s="233" t="str">
        <f>D18</f>
        <v>SKV Baník Havířov</v>
      </c>
      <c r="E20" s="175"/>
      <c r="F20" s="174"/>
      <c r="G20" s="175"/>
      <c r="H20" s="174"/>
      <c r="I20" s="175"/>
      <c r="J20" s="174"/>
      <c r="K20" s="175"/>
      <c r="L20" s="174"/>
      <c r="M20" s="175"/>
      <c r="N20" s="234">
        <f>SUM(N16:N19)-MIN(N16:N19)</f>
        <v>277.8225</v>
      </c>
      <c r="O20" s="206"/>
    </row>
    <row r="21" spans="1:15" ht="12.75" customHeight="1">
      <c r="A21" s="97">
        <v>48.5</v>
      </c>
      <c r="B21" s="59" t="s">
        <v>60</v>
      </c>
      <c r="C21" s="60">
        <v>2000</v>
      </c>
      <c r="D21" s="230" t="s">
        <v>6</v>
      </c>
      <c r="E21" s="73">
        <v>35</v>
      </c>
      <c r="F21" s="75">
        <v>37</v>
      </c>
      <c r="G21" s="73">
        <v>40</v>
      </c>
      <c r="H21" s="65">
        <f>IF(MAX(E21:G21)&lt;0,0,MAX(E21:G21))</f>
        <v>40</v>
      </c>
      <c r="I21" s="73">
        <v>45</v>
      </c>
      <c r="J21" s="75">
        <v>50</v>
      </c>
      <c r="K21" s="73">
        <v>53</v>
      </c>
      <c r="L21" s="65">
        <f>IF(MAX(I21:K21)&lt;0,0,MAX(I21:K21))</f>
        <v>53</v>
      </c>
      <c r="M21" s="66">
        <f>SUM(H21,L21)</f>
        <v>93</v>
      </c>
      <c r="N21" s="67">
        <f>IF(ISNUMBER(A21),(IF(174.393&lt;A21,M21,TRUNC(10^(0.794358141*((LOG((A21/174.393)/LOG(10))*(LOG((A21/174.393)/LOG(10)))))),4)*M21)),0)</f>
        <v>163.6242</v>
      </c>
      <c r="O21" s="205" t="s">
        <v>7</v>
      </c>
    </row>
    <row r="22" spans="1:15" ht="13.5" customHeight="1">
      <c r="A22" s="128"/>
      <c r="B22" s="21"/>
      <c r="C22" s="22"/>
      <c r="D22" s="23"/>
      <c r="E22" s="24"/>
      <c r="F22" s="25"/>
      <c r="G22" s="24"/>
      <c r="H22" s="26">
        <f>IF(MAX(E22:G22)&lt;0,0,MAX(E22:G22))</f>
        <v>0</v>
      </c>
      <c r="I22" s="24"/>
      <c r="J22" s="25"/>
      <c r="K22" s="24"/>
      <c r="L22" s="26">
        <f>IF(MAX(I22:K22)&lt;0,0,MAX(I22:K22))</f>
        <v>0</v>
      </c>
      <c r="M22" s="27">
        <f>SUM(H22,L22)</f>
        <v>0</v>
      </c>
      <c r="N22" s="68">
        <f>IF(ISNUMBER(A22),(IF(174.393&lt;A22,M22,TRUNC(10^(0.794358141*((LOG((A22/174.393)/LOG(10))*(LOG((A22/174.393)/LOG(10)))))),4)*M22)),0)</f>
        <v>0</v>
      </c>
      <c r="O22" s="205"/>
    </row>
    <row r="23" spans="1:15" ht="12.75" customHeight="1">
      <c r="A23" s="128"/>
      <c r="B23" s="21"/>
      <c r="C23" s="22"/>
      <c r="D23" s="28"/>
      <c r="E23" s="24"/>
      <c r="F23" s="25"/>
      <c r="G23" s="24"/>
      <c r="H23" s="26">
        <f>IF(MAX(E23:G23)&lt;0,0,MAX(E23:G23))</f>
        <v>0</v>
      </c>
      <c r="I23" s="24"/>
      <c r="J23" s="25"/>
      <c r="K23" s="29"/>
      <c r="L23" s="26">
        <f>IF(MAX(I23:K23)&lt;0,0,MAX(I23:K23))</f>
        <v>0</v>
      </c>
      <c r="M23" s="27">
        <f>SUM(H23,L23)</f>
        <v>0</v>
      </c>
      <c r="N23" s="68">
        <f>IF(ISNUMBER(A23),(IF(174.393&lt;A23,M23,TRUNC(10^(0.794358141*((LOG((A23/174.393)/LOG(10))*(LOG((A23/174.393)/LOG(10)))))),4)*M23)),0)</f>
        <v>0</v>
      </c>
      <c r="O23" s="205"/>
    </row>
    <row r="24" spans="1:15" ht="13.5" customHeight="1" thickBot="1">
      <c r="A24" s="235"/>
      <c r="B24" s="236"/>
      <c r="C24" s="237"/>
      <c r="D24" s="238"/>
      <c r="E24" s="157"/>
      <c r="F24" s="159"/>
      <c r="G24" s="157"/>
      <c r="H24" s="154">
        <f>IF(MAX(E24:G24)&lt;0,0,MAX(E24:G24))</f>
        <v>0</v>
      </c>
      <c r="I24" s="157"/>
      <c r="J24" s="159"/>
      <c r="K24" s="160"/>
      <c r="L24" s="154">
        <f>IF(MAX(I24:K24)&lt;0,0,MAX(I24:K24))</f>
        <v>0</v>
      </c>
      <c r="M24" s="155">
        <f>SUM(H24,L24)</f>
        <v>0</v>
      </c>
      <c r="N24" s="232">
        <f>IF(ISNUMBER(A24),(IF(174.393&lt;A24,M24,TRUNC(10^(0.794358141*((LOG((A24/174.393)/LOG(10))*(LOG((A24/174.393)/LOG(10)))))),4)*M24)),0)</f>
        <v>0</v>
      </c>
      <c r="O24" s="205"/>
    </row>
    <row r="25" spans="1:15" ht="15" customHeight="1" thickBot="1">
      <c r="A25" s="183"/>
      <c r="B25" s="184"/>
      <c r="C25" s="185"/>
      <c r="D25" s="233" t="str">
        <f>D21</f>
        <v>Lonka Příbor</v>
      </c>
      <c r="E25" s="175"/>
      <c r="F25" s="174"/>
      <c r="G25" s="175"/>
      <c r="H25" s="174"/>
      <c r="I25" s="175"/>
      <c r="J25" s="174"/>
      <c r="K25" s="175"/>
      <c r="L25" s="174"/>
      <c r="M25" s="175"/>
      <c r="N25" s="234">
        <f>SUM(N21:N24)-MIN(N21:N24)</f>
        <v>163.6242</v>
      </c>
      <c r="O25" s="205"/>
    </row>
    <row r="26" spans="1:15" ht="12.75" customHeight="1">
      <c r="A26" s="97">
        <v>60</v>
      </c>
      <c r="B26" s="59" t="s">
        <v>58</v>
      </c>
      <c r="C26" s="60">
        <v>1999</v>
      </c>
      <c r="D26" s="230" t="s">
        <v>57</v>
      </c>
      <c r="E26" s="73">
        <v>41</v>
      </c>
      <c r="F26" s="75">
        <v>44</v>
      </c>
      <c r="G26" s="73">
        <v>46</v>
      </c>
      <c r="H26" s="65">
        <f>IF(MAX(E26:G26)&lt;0,0,MAX(E26:G26))</f>
        <v>46</v>
      </c>
      <c r="I26" s="73">
        <v>52</v>
      </c>
      <c r="J26" s="75">
        <v>55</v>
      </c>
      <c r="K26" s="73">
        <v>57</v>
      </c>
      <c r="L26" s="65">
        <f>IF(MAX(I26:K26)&lt;0,0,MAX(I26:K26))</f>
        <v>57</v>
      </c>
      <c r="M26" s="66">
        <f>SUM(H26,L26)</f>
        <v>103</v>
      </c>
      <c r="N26" s="67">
        <f>IF(ISNUMBER(A26),(IF(174.393&lt;A26,M26,TRUNC(10^(0.794358141*((LOG((A26/174.393)/LOG(10))*(LOG((A26/174.393)/LOG(10)))))),4)*M26)),0)</f>
        <v>152.543</v>
      </c>
      <c r="O26" s="208">
        <v>4</v>
      </c>
    </row>
    <row r="27" spans="1:15" ht="13.5" customHeight="1">
      <c r="A27" s="98">
        <v>59.6</v>
      </c>
      <c r="B27" s="14" t="s">
        <v>14</v>
      </c>
      <c r="C27" s="15">
        <v>2000</v>
      </c>
      <c r="D27" s="16" t="s">
        <v>57</v>
      </c>
      <c r="E27" s="74">
        <v>17</v>
      </c>
      <c r="F27" s="76">
        <v>20</v>
      </c>
      <c r="G27" s="74">
        <v>22</v>
      </c>
      <c r="H27" s="26">
        <f>IF(MAX(E27:G27)&lt;0,0,MAX(E27:G27))</f>
        <v>22</v>
      </c>
      <c r="I27" s="74">
        <v>22</v>
      </c>
      <c r="J27" s="76">
        <v>25</v>
      </c>
      <c r="K27" s="74">
        <v>28</v>
      </c>
      <c r="L27" s="26">
        <f>IF(MAX(I27:K27)&lt;0,0,MAX(I27:K27))</f>
        <v>28</v>
      </c>
      <c r="M27" s="27">
        <f>SUM(H27,L27)</f>
        <v>50</v>
      </c>
      <c r="N27" s="68">
        <f>IF(ISNUMBER(A27),(IF(174.393&lt;A27,M27,TRUNC(10^(0.794358141*((LOG((A27/174.393)/LOG(10))*(LOG((A27/174.393)/LOG(10)))))),4)*M27)),0)</f>
        <v>74.41499999999999</v>
      </c>
      <c r="O27" s="205"/>
    </row>
    <row r="28" spans="1:15" ht="12.75" customHeight="1">
      <c r="A28" s="98">
        <v>52.9</v>
      </c>
      <c r="B28" s="14" t="s">
        <v>13</v>
      </c>
      <c r="C28" s="15">
        <v>2001</v>
      </c>
      <c r="D28" s="16" t="s">
        <v>57</v>
      </c>
      <c r="E28" s="74">
        <v>28</v>
      </c>
      <c r="F28" s="76">
        <v>31</v>
      </c>
      <c r="G28" s="74">
        <v>33</v>
      </c>
      <c r="H28" s="26">
        <f>IF(MAX(E28:G28)&lt;0,0,MAX(E28:G28))</f>
        <v>33</v>
      </c>
      <c r="I28" s="74">
        <v>40</v>
      </c>
      <c r="J28" s="76">
        <v>42</v>
      </c>
      <c r="K28" s="78">
        <v>44</v>
      </c>
      <c r="L28" s="26">
        <f>IF(MAX(I28:K28)&lt;0,0,MAX(I28:K28))</f>
        <v>44</v>
      </c>
      <c r="M28" s="27">
        <f>SUM(H28,L28)</f>
        <v>77</v>
      </c>
      <c r="N28" s="68">
        <f>IF(ISNUMBER(A28),(IF(174.393&lt;A28,M28,TRUNC(10^(0.794358141*((LOG((A28/174.393)/LOG(10))*(LOG((A28/174.393)/LOG(10)))))),4)*M28)),0)</f>
        <v>125.8026</v>
      </c>
      <c r="O28" s="205"/>
    </row>
    <row r="29" spans="1:15" ht="13.5" customHeight="1" thickBot="1">
      <c r="A29" s="140"/>
      <c r="B29" s="141"/>
      <c r="C29" s="142"/>
      <c r="D29" s="231"/>
      <c r="E29" s="157"/>
      <c r="F29" s="159"/>
      <c r="G29" s="157"/>
      <c r="H29" s="154">
        <f>IF(MAX(E29:G29)&lt;0,0,MAX(E29:G29))</f>
        <v>0</v>
      </c>
      <c r="I29" s="157"/>
      <c r="J29" s="159"/>
      <c r="K29" s="160"/>
      <c r="L29" s="154">
        <f>IF(MAX(I29:K29)&lt;0,0,MAX(I29:K29))</f>
        <v>0</v>
      </c>
      <c r="M29" s="155">
        <f>SUM(H29,L29)</f>
        <v>0</v>
      </c>
      <c r="N29" s="232">
        <f>IF(ISNUMBER(A29),(IF(174.393&lt;A29,M29,TRUNC(10^(0.794358141*((LOG((A29/174.393)/LOG(10))*(LOG((A29/174.393)/LOG(10)))))),4)*M29)),0)</f>
        <v>0</v>
      </c>
      <c r="O29" s="205"/>
    </row>
    <row r="30" spans="1:15" ht="17.25" customHeight="1" thickBot="1">
      <c r="A30" s="183"/>
      <c r="B30" s="184"/>
      <c r="C30" s="185"/>
      <c r="D30" s="233" t="str">
        <f>D28</f>
        <v>Bonatrans Bohumír B</v>
      </c>
      <c r="E30" s="175"/>
      <c r="F30" s="174"/>
      <c r="G30" s="175"/>
      <c r="H30" s="174"/>
      <c r="I30" s="175"/>
      <c r="J30" s="174"/>
      <c r="K30" s="175"/>
      <c r="L30" s="174"/>
      <c r="M30" s="175"/>
      <c r="N30" s="234">
        <f>SUM(N26:N29)-MIN(N26:N29)</f>
        <v>352.7606</v>
      </c>
      <c r="O30" s="206"/>
    </row>
    <row r="31" spans="1:15" ht="12.75" customHeight="1">
      <c r="A31" s="97">
        <v>49.5</v>
      </c>
      <c r="B31" s="59" t="s">
        <v>40</v>
      </c>
      <c r="C31" s="60">
        <v>1999</v>
      </c>
      <c r="D31" s="230" t="s">
        <v>41</v>
      </c>
      <c r="E31" s="73">
        <v>35</v>
      </c>
      <c r="F31" s="75">
        <v>38</v>
      </c>
      <c r="G31" s="73">
        <v>40</v>
      </c>
      <c r="H31" s="65">
        <f>IF(MAX(E31:G31)&lt;0,0,MAX(E31:G31))</f>
        <v>40</v>
      </c>
      <c r="I31" s="73">
        <v>50</v>
      </c>
      <c r="J31" s="75">
        <v>55</v>
      </c>
      <c r="K31" s="73">
        <v>60</v>
      </c>
      <c r="L31" s="65">
        <f>IF(MAX(I31:K31)&lt;0,0,MAX(I31:K31))</f>
        <v>60</v>
      </c>
      <c r="M31" s="66">
        <f>SUM(H31,L31)</f>
        <v>100</v>
      </c>
      <c r="N31" s="67">
        <f>IF(ISNUMBER(A31),(IF(174.393&lt;A31,M31,TRUNC(10^(0.794358141*((LOG((A31/174.393)/LOG(10))*(LOG((A31/174.393)/LOG(10)))))),4)*M31)),0)</f>
        <v>172.82</v>
      </c>
      <c r="O31" s="208">
        <v>3</v>
      </c>
    </row>
    <row r="32" spans="1:15" ht="13.5" customHeight="1">
      <c r="A32" s="98">
        <v>52.7</v>
      </c>
      <c r="B32" s="14" t="s">
        <v>42</v>
      </c>
      <c r="C32" s="15">
        <v>2000</v>
      </c>
      <c r="D32" s="16" t="s">
        <v>41</v>
      </c>
      <c r="E32" s="74">
        <v>34</v>
      </c>
      <c r="F32" s="76">
        <v>36</v>
      </c>
      <c r="G32" s="74">
        <v>38</v>
      </c>
      <c r="H32" s="26">
        <f>IF(MAX(E32:G32)&lt;0,0,MAX(E32:G32))</f>
        <v>38</v>
      </c>
      <c r="I32" s="74">
        <v>43</v>
      </c>
      <c r="J32" s="76">
        <v>46</v>
      </c>
      <c r="K32" s="74">
        <v>49</v>
      </c>
      <c r="L32" s="26">
        <f>IF(MAX(I32:K32)&lt;0,0,MAX(I32:K32))</f>
        <v>49</v>
      </c>
      <c r="M32" s="27">
        <f>SUM(H32,L32)</f>
        <v>87</v>
      </c>
      <c r="N32" s="68">
        <f>IF(ISNUMBER(A32),(IF(174.393&lt;A32,M32,TRUNC(10^(0.794358141*((LOG((A32/174.393)/LOG(10))*(LOG((A32/174.393)/LOG(10)))))),4)*M32)),0)</f>
        <v>142.5843</v>
      </c>
      <c r="O32" s="205"/>
    </row>
    <row r="33" spans="1:15" ht="12.75">
      <c r="A33" s="98">
        <v>40.5</v>
      </c>
      <c r="B33" s="14" t="s">
        <v>43</v>
      </c>
      <c r="C33" s="15">
        <v>2001</v>
      </c>
      <c r="D33" s="16" t="s">
        <v>41</v>
      </c>
      <c r="E33" s="74">
        <v>32</v>
      </c>
      <c r="F33" s="76">
        <v>34</v>
      </c>
      <c r="G33" s="74">
        <v>36</v>
      </c>
      <c r="H33" s="26">
        <f>IF(MAX(E33:G33)&lt;0,0,MAX(E33:G33))</f>
        <v>36</v>
      </c>
      <c r="I33" s="74">
        <v>42</v>
      </c>
      <c r="J33" s="76">
        <v>45</v>
      </c>
      <c r="K33" s="29">
        <v>-49</v>
      </c>
      <c r="L33" s="26">
        <f>IF(MAX(I33:K33)&lt;0,0,MAX(I33:K33))</f>
        <v>45</v>
      </c>
      <c r="M33" s="27">
        <f>SUM(H33,L33)</f>
        <v>81</v>
      </c>
      <c r="N33" s="68">
        <f>IF(ISNUMBER(A33),(IF(174.393&lt;A33,M33,TRUNC(10^(0.794358141*((LOG((A33/174.393)/LOG(10))*(LOG((A33/174.393)/LOG(10)))))),4)*M33)),0)</f>
        <v>168.98219999999998</v>
      </c>
      <c r="O33" s="205"/>
    </row>
    <row r="34" spans="1:15" ht="13.5" thickBot="1">
      <c r="A34" s="140">
        <v>52</v>
      </c>
      <c r="B34" s="141" t="s">
        <v>61</v>
      </c>
      <c r="C34" s="142">
        <v>2000</v>
      </c>
      <c r="D34" s="231" t="s">
        <v>41</v>
      </c>
      <c r="E34" s="157">
        <v>-30</v>
      </c>
      <c r="F34" s="152">
        <v>30</v>
      </c>
      <c r="G34" s="148">
        <v>33</v>
      </c>
      <c r="H34" s="154">
        <f>IF(MAX(E34:G34)&lt;0,0,MAX(E34:G34))</f>
        <v>33</v>
      </c>
      <c r="I34" s="148">
        <v>40</v>
      </c>
      <c r="J34" s="152">
        <v>44</v>
      </c>
      <c r="K34" s="160">
        <v>-47</v>
      </c>
      <c r="L34" s="154">
        <f>IF(MAX(I34:K34)&lt;0,0,MAX(I34:K34))</f>
        <v>44</v>
      </c>
      <c r="M34" s="155">
        <f>SUM(H34,L34)</f>
        <v>77</v>
      </c>
      <c r="N34" s="232">
        <f>IF(ISNUMBER(A34),(IF(174.393&lt;A34,M34,TRUNC(10^(0.794358141*((LOG((A34/174.393)/LOG(10))*(LOG((A34/174.393)/LOG(10)))))),4)*M34)),0)</f>
        <v>127.6044</v>
      </c>
      <c r="O34" s="205"/>
    </row>
    <row r="35" spans="1:15" ht="16.5" thickBot="1">
      <c r="A35" s="183"/>
      <c r="B35" s="184"/>
      <c r="C35" s="185"/>
      <c r="D35" s="233" t="str">
        <f>D34</f>
        <v>Horní Suchá B</v>
      </c>
      <c r="E35" s="175"/>
      <c r="F35" s="174"/>
      <c r="G35" s="175"/>
      <c r="H35" s="174"/>
      <c r="I35" s="175"/>
      <c r="J35" s="174"/>
      <c r="K35" s="175"/>
      <c r="L35" s="174"/>
      <c r="M35" s="175"/>
      <c r="N35" s="234">
        <f>SUM(N31:N34)-MIN(N31:N34)</f>
        <v>484.3865</v>
      </c>
      <c r="O35" s="206"/>
    </row>
    <row r="36" ht="13.5" thickBot="1"/>
    <row r="37" spans="1:14" ht="12.75">
      <c r="A37" s="193" t="s">
        <v>78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</row>
    <row r="38" spans="1:14" ht="12.75">
      <c r="A38" s="194" t="s">
        <v>79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</row>
    <row r="39" spans="1:14" ht="13.5" thickBot="1">
      <c r="A39" s="195" t="s">
        <v>67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</row>
    <row r="41" ht="12.75">
      <c r="A41" s="80" t="s">
        <v>65</v>
      </c>
    </row>
    <row r="42" ht="13.5" thickBot="1"/>
    <row r="43" spans="4:14" ht="13.5" thickBot="1">
      <c r="D43" s="218"/>
      <c r="E43" s="219" t="s">
        <v>72</v>
      </c>
      <c r="F43" s="220"/>
      <c r="G43" s="243"/>
      <c r="H43" s="247" t="s">
        <v>73</v>
      </c>
      <c r="I43" s="220"/>
      <c r="J43" s="221"/>
      <c r="K43" s="219" t="s">
        <v>74</v>
      </c>
      <c r="L43" s="220"/>
      <c r="M43" s="243"/>
      <c r="N43" s="251" t="s">
        <v>75</v>
      </c>
    </row>
    <row r="44" spans="4:14" ht="12.75">
      <c r="D44" s="227" t="s">
        <v>85</v>
      </c>
      <c r="E44" s="213">
        <v>873.7714</v>
      </c>
      <c r="F44" s="209"/>
      <c r="G44" s="244">
        <v>16</v>
      </c>
      <c r="H44" s="248">
        <f>N15</f>
        <v>671.0889</v>
      </c>
      <c r="I44" s="209"/>
      <c r="J44" s="210">
        <v>9</v>
      </c>
      <c r="K44" s="213">
        <f>H44+E44</f>
        <v>1544.8602999999998</v>
      </c>
      <c r="L44" s="209"/>
      <c r="M44" s="244">
        <f>J44+G44</f>
        <v>25</v>
      </c>
      <c r="N44" s="252">
        <v>1</v>
      </c>
    </row>
    <row r="45" spans="4:14" ht="12.75">
      <c r="D45" s="226" t="s">
        <v>81</v>
      </c>
      <c r="E45" s="215">
        <v>913.5391</v>
      </c>
      <c r="F45" s="216"/>
      <c r="G45" s="245">
        <v>17</v>
      </c>
      <c r="H45" s="249">
        <f>N10</f>
        <v>534.9474</v>
      </c>
      <c r="I45" s="216"/>
      <c r="J45" s="217">
        <v>8</v>
      </c>
      <c r="K45" s="215">
        <f>H45+E45</f>
        <v>1448.4865</v>
      </c>
      <c r="L45" s="216"/>
      <c r="M45" s="245">
        <f>J45+G45</f>
        <v>25</v>
      </c>
      <c r="N45" s="253">
        <v>2</v>
      </c>
    </row>
    <row r="46" spans="4:14" ht="12.75">
      <c r="D46" s="227" t="s">
        <v>71</v>
      </c>
      <c r="E46" s="213">
        <v>784.8547</v>
      </c>
      <c r="F46" s="209"/>
      <c r="G46" s="244">
        <v>14</v>
      </c>
      <c r="H46" s="248">
        <f>N20</f>
        <v>277.8225</v>
      </c>
      <c r="I46" s="209"/>
      <c r="J46" s="210">
        <v>5</v>
      </c>
      <c r="K46" s="213">
        <f>H46+E46</f>
        <v>1062.6772</v>
      </c>
      <c r="L46" s="209"/>
      <c r="M46" s="244">
        <f>J46+G46</f>
        <v>19</v>
      </c>
      <c r="N46" s="252">
        <v>3</v>
      </c>
    </row>
    <row r="47" spans="4:14" ht="12.75">
      <c r="D47" s="227" t="s">
        <v>82</v>
      </c>
      <c r="E47" s="213">
        <v>659.0761</v>
      </c>
      <c r="F47" s="209"/>
      <c r="G47" s="244">
        <v>10</v>
      </c>
      <c r="H47" s="248">
        <f>N35</f>
        <v>484.3865</v>
      </c>
      <c r="I47" s="209"/>
      <c r="J47" s="210">
        <v>7</v>
      </c>
      <c r="K47" s="213">
        <f>H47+E47</f>
        <v>1143.4626</v>
      </c>
      <c r="L47" s="209"/>
      <c r="M47" s="244">
        <f>J47+G47</f>
        <v>17</v>
      </c>
      <c r="N47" s="252">
        <v>4</v>
      </c>
    </row>
    <row r="48" spans="4:14" ht="12.75">
      <c r="D48" s="227" t="s">
        <v>84</v>
      </c>
      <c r="E48" s="213">
        <v>310.8923</v>
      </c>
      <c r="F48" s="209"/>
      <c r="G48" s="244">
        <v>6</v>
      </c>
      <c r="H48" s="248">
        <f>N30</f>
        <v>352.7606</v>
      </c>
      <c r="I48" s="209"/>
      <c r="J48" s="210">
        <v>6</v>
      </c>
      <c r="K48" s="213">
        <f>H48+E48</f>
        <v>663.6529</v>
      </c>
      <c r="L48" s="209"/>
      <c r="M48" s="244">
        <f>J48+G48</f>
        <v>12</v>
      </c>
      <c r="N48" s="252">
        <v>5</v>
      </c>
    </row>
    <row r="49" spans="4:14" ht="13.5" thickBot="1">
      <c r="D49" s="239" t="s">
        <v>83</v>
      </c>
      <c r="E49" s="240">
        <v>417.7327</v>
      </c>
      <c r="F49" s="241"/>
      <c r="G49" s="246">
        <v>7</v>
      </c>
      <c r="H49" s="250"/>
      <c r="I49" s="241"/>
      <c r="J49" s="242"/>
      <c r="K49" s="240">
        <f>H49+E49</f>
        <v>417.7327</v>
      </c>
      <c r="L49" s="241"/>
      <c r="M49" s="246">
        <f>J49+G49</f>
        <v>7</v>
      </c>
      <c r="N49" s="254">
        <v>6</v>
      </c>
    </row>
  </sheetData>
  <sheetProtection/>
  <mergeCells count="34">
    <mergeCell ref="E49:F49"/>
    <mergeCell ref="H49:I49"/>
    <mergeCell ref="K49:L49"/>
    <mergeCell ref="E48:F48"/>
    <mergeCell ref="H48:I48"/>
    <mergeCell ref="K48:L48"/>
    <mergeCell ref="E46:F46"/>
    <mergeCell ref="H46:I46"/>
    <mergeCell ref="K46:L46"/>
    <mergeCell ref="E47:F47"/>
    <mergeCell ref="H47:I47"/>
    <mergeCell ref="K47:L47"/>
    <mergeCell ref="E45:F45"/>
    <mergeCell ref="H45:I45"/>
    <mergeCell ref="K45:L45"/>
    <mergeCell ref="E44:F44"/>
    <mergeCell ref="H44:I44"/>
    <mergeCell ref="K44:L44"/>
    <mergeCell ref="O21:O25"/>
    <mergeCell ref="O26:O30"/>
    <mergeCell ref="O31:O35"/>
    <mergeCell ref="E43:G43"/>
    <mergeCell ref="H43:J43"/>
    <mergeCell ref="K43:M43"/>
    <mergeCell ref="A37:N37"/>
    <mergeCell ref="A38:N38"/>
    <mergeCell ref="A39:N39"/>
    <mergeCell ref="A1:N1"/>
    <mergeCell ref="A2:B2"/>
    <mergeCell ref="L2:N2"/>
    <mergeCell ref="C2:K2"/>
    <mergeCell ref="O6:O10"/>
    <mergeCell ref="O11:O15"/>
    <mergeCell ref="O16:O20"/>
  </mergeCells>
  <conditionalFormatting sqref="E6:G35 I6:K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Uzivatel</cp:lastModifiedBy>
  <cp:lastPrinted>2013-09-28T12:39:26Z</cp:lastPrinted>
  <dcterms:created xsi:type="dcterms:W3CDTF">2002-10-19T15:36:27Z</dcterms:created>
  <dcterms:modified xsi:type="dcterms:W3CDTF">2013-09-29T11:53:30Z</dcterms:modified>
  <cp:category/>
  <cp:version/>
  <cp:contentType/>
  <cp:contentStatus/>
</cp:coreProperties>
</file>