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2510" windowHeight="8955"/>
  </bookViews>
  <sheets>
    <sheet name="Ženy 2013" sheetId="11" r:id="rId1"/>
    <sheet name="Ml. a st. žáci" sheetId="8" r:id="rId2"/>
    <sheet name="Junioři do 17 let" sheetId="7" r:id="rId3"/>
    <sheet name="Muži, J20, J23, Masters" sheetId="9" r:id="rId4"/>
    <sheet name="Ženy" sheetId="10" state="hidden" r:id="rId5"/>
    <sheet name="Muži, J do 20 a 23 let, Veterán" sheetId="1" state="hidden" r:id="rId6"/>
  </sheets>
  <definedNames>
    <definedName name="_xlnm.Print_Area" localSheetId="2">'Junioři do 17 let'!$A$1:$R$44</definedName>
    <definedName name="_xlnm.Print_Area" localSheetId="1">'Ml. a st. žáci'!$A$1:$S$47</definedName>
    <definedName name="_xlnm.Print_Area" localSheetId="4">Ženy!$A$1:$Q$25</definedName>
    <definedName name="_xlnm.Print_Area" localSheetId="0">'Ženy 2013'!$A$1:$R$46</definedName>
  </definedNames>
  <calcPr calcId="145621"/>
</workbook>
</file>

<file path=xl/calcChain.xml><?xml version="1.0" encoding="utf-8"?>
<calcChain xmlns="http://schemas.openxmlformats.org/spreadsheetml/2006/main">
  <c r="M46" i="9" l="1"/>
  <c r="I46" i="9"/>
  <c r="N46" i="9" s="1"/>
  <c r="E46" i="9"/>
  <c r="M47" i="9"/>
  <c r="I47" i="9"/>
  <c r="N47" i="9" s="1"/>
  <c r="E47" i="9"/>
  <c r="M45" i="9"/>
  <c r="I45" i="9"/>
  <c r="E45" i="9"/>
  <c r="M43" i="9"/>
  <c r="I43" i="9"/>
  <c r="E43" i="9"/>
  <c r="M42" i="9"/>
  <c r="I42" i="9"/>
  <c r="N42" i="9" s="1"/>
  <c r="E42" i="9"/>
  <c r="M41" i="9"/>
  <c r="I41" i="9"/>
  <c r="E41" i="9"/>
  <c r="M40" i="9"/>
  <c r="I40" i="9"/>
  <c r="N40" i="9" s="1"/>
  <c r="E40" i="9"/>
  <c r="M39" i="9"/>
  <c r="I39" i="9"/>
  <c r="E39" i="9"/>
  <c r="M22" i="9"/>
  <c r="I22" i="9"/>
  <c r="E22" i="9"/>
  <c r="M21" i="9"/>
  <c r="I21" i="9"/>
  <c r="E21" i="9"/>
  <c r="N21" i="9" l="1"/>
  <c r="N39" i="9"/>
  <c r="N43" i="9"/>
  <c r="N45" i="9"/>
  <c r="O46" i="9"/>
  <c r="O47" i="9"/>
  <c r="N41" i="9"/>
  <c r="P41" i="9" s="1"/>
  <c r="O43" i="9"/>
  <c r="O42" i="9"/>
  <c r="O40" i="9"/>
  <c r="O39" i="9"/>
  <c r="N22" i="9"/>
  <c r="O21" i="9"/>
  <c r="I32" i="9"/>
  <c r="E32" i="9"/>
  <c r="I23" i="9"/>
  <c r="E23" i="9"/>
  <c r="I16" i="9"/>
  <c r="E16" i="9"/>
  <c r="I15" i="7"/>
  <c r="E15" i="7"/>
  <c r="I7" i="7"/>
  <c r="E7" i="7"/>
  <c r="I16" i="7"/>
  <c r="E16" i="7"/>
  <c r="I30" i="7"/>
  <c r="E30" i="7"/>
  <c r="I27" i="7"/>
  <c r="E27" i="7"/>
  <c r="I26" i="11"/>
  <c r="E26" i="11"/>
  <c r="I25" i="11"/>
  <c r="E25" i="11"/>
  <c r="M21" i="11"/>
  <c r="I21" i="11"/>
  <c r="E21" i="11"/>
  <c r="E17" i="11"/>
  <c r="I17" i="11"/>
  <c r="M17" i="11"/>
  <c r="N17" i="11" s="1"/>
  <c r="O17" i="11" s="1"/>
  <c r="I16" i="11"/>
  <c r="E16" i="11"/>
  <c r="M8" i="11"/>
  <c r="I8" i="11"/>
  <c r="E8" i="11"/>
  <c r="M7" i="11"/>
  <c r="I7" i="11"/>
  <c r="E7" i="11"/>
  <c r="E6" i="10"/>
  <c r="M38" i="11"/>
  <c r="I38" i="11"/>
  <c r="E38" i="11"/>
  <c r="M37" i="11"/>
  <c r="I37" i="11"/>
  <c r="E37" i="11"/>
  <c r="M35" i="11"/>
  <c r="I35" i="11"/>
  <c r="E35" i="11"/>
  <c r="M34" i="11"/>
  <c r="I34" i="11"/>
  <c r="E34" i="11"/>
  <c r="M32" i="11"/>
  <c r="I32" i="11"/>
  <c r="E32" i="11"/>
  <c r="M31" i="11"/>
  <c r="I31" i="11"/>
  <c r="E31" i="11"/>
  <c r="M30" i="11"/>
  <c r="I30" i="11"/>
  <c r="E30" i="11"/>
  <c r="M28" i="11"/>
  <c r="I28" i="11"/>
  <c r="E28" i="11"/>
  <c r="M27" i="11"/>
  <c r="I27" i="11"/>
  <c r="E27" i="11"/>
  <c r="M26" i="11"/>
  <c r="M25" i="11"/>
  <c r="M23" i="11"/>
  <c r="I23" i="11"/>
  <c r="E23" i="11"/>
  <c r="M22" i="11"/>
  <c r="I22" i="11"/>
  <c r="E22" i="11"/>
  <c r="M20" i="11"/>
  <c r="I20" i="11"/>
  <c r="E20" i="11"/>
  <c r="M18" i="11"/>
  <c r="I18" i="11"/>
  <c r="E18" i="11"/>
  <c r="M16" i="11"/>
  <c r="M15" i="11"/>
  <c r="I15" i="11"/>
  <c r="E15" i="11"/>
  <c r="M13" i="11"/>
  <c r="I13" i="11"/>
  <c r="E13" i="11"/>
  <c r="M12" i="11"/>
  <c r="I12" i="11"/>
  <c r="E12" i="11"/>
  <c r="M11" i="11"/>
  <c r="I11" i="11"/>
  <c r="E11" i="11"/>
  <c r="M9" i="11"/>
  <c r="I9" i="11"/>
  <c r="E9" i="11"/>
  <c r="M6" i="11"/>
  <c r="I6" i="11"/>
  <c r="E6" i="11"/>
  <c r="I11" i="10"/>
  <c r="E11" i="10"/>
  <c r="E19" i="7"/>
  <c r="I19" i="7"/>
  <c r="E21" i="7"/>
  <c r="I21" i="7"/>
  <c r="I36" i="9"/>
  <c r="E36" i="9"/>
  <c r="I17" i="9"/>
  <c r="E17" i="9"/>
  <c r="E24" i="8"/>
  <c r="E42" i="8"/>
  <c r="E34" i="8"/>
  <c r="M30" i="8"/>
  <c r="I30" i="8"/>
  <c r="E30" i="8"/>
  <c r="P39" i="9" l="1"/>
  <c r="O41" i="9"/>
  <c r="O45" i="9"/>
  <c r="P43" i="9"/>
  <c r="P40" i="9"/>
  <c r="P42" i="9"/>
  <c r="O22" i="9"/>
  <c r="N9" i="11"/>
  <c r="N12" i="11"/>
  <c r="N15" i="11"/>
  <c r="N18" i="11"/>
  <c r="N22" i="11"/>
  <c r="N27" i="11"/>
  <c r="N32" i="11"/>
  <c r="N35" i="11"/>
  <c r="N38" i="11"/>
  <c r="N21" i="11"/>
  <c r="N7" i="11"/>
  <c r="O7" i="11" s="1"/>
  <c r="N25" i="11"/>
  <c r="N16" i="11"/>
  <c r="O21" i="11"/>
  <c r="N6" i="11"/>
  <c r="N11" i="11"/>
  <c r="N13" i="11"/>
  <c r="N20" i="11"/>
  <c r="N23" i="11"/>
  <c r="N28" i="11"/>
  <c r="N31" i="11"/>
  <c r="N34" i="11"/>
  <c r="N37" i="11"/>
  <c r="N8" i="11"/>
  <c r="O8" i="11" s="1"/>
  <c r="P7" i="11"/>
  <c r="N26" i="11"/>
  <c r="P27" i="11" s="1"/>
  <c r="N30" i="11"/>
  <c r="P30" i="11" s="1"/>
  <c r="P6" i="11"/>
  <c r="O6" i="11"/>
  <c r="P9" i="11"/>
  <c r="O9" i="11"/>
  <c r="P12" i="11"/>
  <c r="O12" i="11"/>
  <c r="P15" i="11"/>
  <c r="O15" i="11"/>
  <c r="P17" i="11"/>
  <c r="P20" i="11"/>
  <c r="O20" i="11"/>
  <c r="P22" i="11"/>
  <c r="O22" i="11"/>
  <c r="O27" i="11"/>
  <c r="O30" i="11"/>
  <c r="P32" i="11"/>
  <c r="O32" i="11"/>
  <c r="P35" i="11"/>
  <c r="O35" i="11"/>
  <c r="P38" i="11"/>
  <c r="O38" i="11"/>
  <c r="P8" i="11"/>
  <c r="P11" i="11"/>
  <c r="O11" i="11"/>
  <c r="P13" i="11"/>
  <c r="O13" i="11"/>
  <c r="P16" i="11"/>
  <c r="O16" i="11"/>
  <c r="P18" i="11"/>
  <c r="O18" i="11"/>
  <c r="P23" i="11"/>
  <c r="O23" i="11"/>
  <c r="O26" i="11"/>
  <c r="P28" i="11"/>
  <c r="O28" i="11"/>
  <c r="P31" i="11"/>
  <c r="O31" i="11"/>
  <c r="P34" i="11"/>
  <c r="O34" i="11"/>
  <c r="P37" i="11"/>
  <c r="O37" i="11"/>
  <c r="N30" i="8"/>
  <c r="P30" i="8" s="1"/>
  <c r="E22" i="10"/>
  <c r="E21" i="10"/>
  <c r="E20" i="10"/>
  <c r="E19" i="10"/>
  <c r="E18" i="10"/>
  <c r="E17" i="10"/>
  <c r="E15" i="10"/>
  <c r="E14" i="10"/>
  <c r="E13" i="10"/>
  <c r="E12" i="10"/>
  <c r="E10" i="10"/>
  <c r="E9" i="10"/>
  <c r="E8" i="10"/>
  <c r="E7" i="10"/>
  <c r="M22" i="10"/>
  <c r="I22" i="10"/>
  <c r="M21" i="10"/>
  <c r="I21" i="10"/>
  <c r="M20" i="10"/>
  <c r="I20" i="10"/>
  <c r="M19" i="10"/>
  <c r="I19" i="10"/>
  <c r="M18" i="10"/>
  <c r="I18" i="10"/>
  <c r="M17" i="10"/>
  <c r="I17" i="10"/>
  <c r="M15" i="10"/>
  <c r="I15" i="10"/>
  <c r="M14" i="10"/>
  <c r="I14" i="10"/>
  <c r="M13" i="10"/>
  <c r="I13" i="10"/>
  <c r="M12" i="10"/>
  <c r="I12" i="10"/>
  <c r="M11" i="10"/>
  <c r="M10" i="10"/>
  <c r="I10" i="10"/>
  <c r="M9" i="10"/>
  <c r="I9" i="10"/>
  <c r="M8" i="10"/>
  <c r="I8" i="10"/>
  <c r="M7" i="10"/>
  <c r="I7" i="10"/>
  <c r="M6" i="10"/>
  <c r="I6" i="10"/>
  <c r="M33" i="9"/>
  <c r="I33" i="9"/>
  <c r="E33" i="9"/>
  <c r="M35" i="9"/>
  <c r="I35" i="9"/>
  <c r="E35" i="9"/>
  <c r="M34" i="9"/>
  <c r="I34" i="9"/>
  <c r="E34" i="9"/>
  <c r="M29" i="9"/>
  <c r="I29" i="9"/>
  <c r="N29" i="9" s="1"/>
  <c r="E29" i="9"/>
  <c r="M28" i="9"/>
  <c r="I28" i="9"/>
  <c r="E28" i="9"/>
  <c r="M27" i="9"/>
  <c r="I27" i="9"/>
  <c r="E27" i="9"/>
  <c r="M26" i="9"/>
  <c r="I26" i="9"/>
  <c r="E26" i="9"/>
  <c r="M24" i="9"/>
  <c r="I24" i="9"/>
  <c r="E24" i="9"/>
  <c r="M25" i="9"/>
  <c r="I25" i="9"/>
  <c r="E25" i="9"/>
  <c r="M19" i="9"/>
  <c r="I19" i="9"/>
  <c r="E19" i="9"/>
  <c r="M51" i="9"/>
  <c r="I51" i="9"/>
  <c r="E51" i="9"/>
  <c r="M50" i="9"/>
  <c r="I50" i="9"/>
  <c r="E50" i="9"/>
  <c r="M48" i="9"/>
  <c r="I48" i="9"/>
  <c r="E48" i="9"/>
  <c r="M36" i="9"/>
  <c r="M37" i="9"/>
  <c r="I37" i="9"/>
  <c r="E37" i="9"/>
  <c r="M32" i="9"/>
  <c r="M30" i="9"/>
  <c r="I30" i="9"/>
  <c r="E30" i="9"/>
  <c r="M23" i="9"/>
  <c r="N23" i="9" s="1"/>
  <c r="M17" i="9"/>
  <c r="N17" i="9" s="1"/>
  <c r="M18" i="9"/>
  <c r="I18" i="9"/>
  <c r="E18" i="9"/>
  <c r="M16" i="9"/>
  <c r="N16" i="9" s="1"/>
  <c r="M15" i="9"/>
  <c r="I15" i="9"/>
  <c r="E15" i="9"/>
  <c r="M13" i="9"/>
  <c r="I13" i="9"/>
  <c r="E13" i="9"/>
  <c r="M12" i="9"/>
  <c r="I12" i="9"/>
  <c r="E12" i="9"/>
  <c r="M11" i="9"/>
  <c r="I11" i="9"/>
  <c r="E11" i="9"/>
  <c r="M10" i="9"/>
  <c r="I10" i="9"/>
  <c r="E10" i="9"/>
  <c r="M8" i="9"/>
  <c r="I8" i="9"/>
  <c r="E8" i="9"/>
  <c r="M7" i="9"/>
  <c r="I7" i="9"/>
  <c r="E7" i="9"/>
  <c r="M6" i="9"/>
  <c r="I6" i="9"/>
  <c r="E6" i="9"/>
  <c r="M16" i="7"/>
  <c r="M15" i="7"/>
  <c r="M42" i="8"/>
  <c r="I42" i="8"/>
  <c r="M41" i="8"/>
  <c r="I41" i="8"/>
  <c r="E41" i="8"/>
  <c r="M39" i="8"/>
  <c r="I39" i="8"/>
  <c r="N39" i="8" s="1"/>
  <c r="E39" i="8"/>
  <c r="M38" i="8"/>
  <c r="I38" i="8"/>
  <c r="E38" i="8"/>
  <c r="M36" i="8"/>
  <c r="I36" i="8"/>
  <c r="N36" i="8" s="1"/>
  <c r="E36" i="8"/>
  <c r="M35" i="8"/>
  <c r="I35" i="8"/>
  <c r="E35" i="8"/>
  <c r="M34" i="8"/>
  <c r="I34" i="8"/>
  <c r="M33" i="8"/>
  <c r="I33" i="8"/>
  <c r="E33" i="8"/>
  <c r="M32" i="8"/>
  <c r="I32" i="8"/>
  <c r="E32" i="8"/>
  <c r="M29" i="8"/>
  <c r="I29" i="8"/>
  <c r="N29" i="8" s="1"/>
  <c r="E29" i="8"/>
  <c r="M28" i="8"/>
  <c r="I28" i="8"/>
  <c r="E28" i="8"/>
  <c r="M26" i="8"/>
  <c r="I26" i="8"/>
  <c r="N26" i="8" s="1"/>
  <c r="E26" i="8"/>
  <c r="M25" i="8"/>
  <c r="I25" i="8"/>
  <c r="E25" i="8"/>
  <c r="M24" i="8"/>
  <c r="I24" i="8"/>
  <c r="M23" i="8"/>
  <c r="I23" i="8"/>
  <c r="E23" i="8"/>
  <c r="M21" i="8"/>
  <c r="I21" i="8"/>
  <c r="E21" i="8"/>
  <c r="M20" i="8"/>
  <c r="I20" i="8"/>
  <c r="N20" i="8" s="1"/>
  <c r="E20" i="8"/>
  <c r="M19" i="8"/>
  <c r="I19" i="8"/>
  <c r="E19" i="8"/>
  <c r="M18" i="8"/>
  <c r="I18" i="8"/>
  <c r="E18" i="8"/>
  <c r="M16" i="8"/>
  <c r="I16" i="8"/>
  <c r="E16" i="8"/>
  <c r="M15" i="8"/>
  <c r="I15" i="8"/>
  <c r="E15" i="8"/>
  <c r="M14" i="8"/>
  <c r="I14" i="8"/>
  <c r="E14" i="8"/>
  <c r="M12" i="8"/>
  <c r="I12" i="8"/>
  <c r="E12" i="8"/>
  <c r="M11" i="8"/>
  <c r="I11" i="8"/>
  <c r="E11" i="8"/>
  <c r="M10" i="8"/>
  <c r="I10" i="8"/>
  <c r="E10" i="8"/>
  <c r="M8" i="8"/>
  <c r="I8" i="8"/>
  <c r="E8" i="8"/>
  <c r="M7" i="8"/>
  <c r="I7" i="8"/>
  <c r="E7" i="8"/>
  <c r="M6" i="8"/>
  <c r="I6" i="8"/>
  <c r="E6" i="8"/>
  <c r="E17" i="7"/>
  <c r="M37" i="7"/>
  <c r="I37" i="7"/>
  <c r="N37" i="7" s="1"/>
  <c r="E37" i="7"/>
  <c r="E12" i="7"/>
  <c r="E8" i="7"/>
  <c r="M8" i="7"/>
  <c r="I8" i="7"/>
  <c r="M7" i="7"/>
  <c r="M6" i="7"/>
  <c r="I6" i="7"/>
  <c r="E6" i="7"/>
  <c r="M27" i="7"/>
  <c r="M30" i="7"/>
  <c r="N6" i="9" l="1"/>
  <c r="N8" i="9"/>
  <c r="N11" i="9"/>
  <c r="N7" i="8"/>
  <c r="N10" i="8"/>
  <c r="N12" i="8"/>
  <c r="N15" i="8"/>
  <c r="N6" i="8"/>
  <c r="N8" i="8"/>
  <c r="N11" i="8"/>
  <c r="N16" i="8"/>
  <c r="N19" i="8"/>
  <c r="N21" i="8"/>
  <c r="N25" i="8"/>
  <c r="N28" i="8"/>
  <c r="N35" i="8"/>
  <c r="N38" i="8"/>
  <c r="N13" i="9"/>
  <c r="N50" i="9"/>
  <c r="P26" i="11"/>
  <c r="P25" i="11"/>
  <c r="O25" i="11"/>
  <c r="N33" i="9"/>
  <c r="N37" i="9"/>
  <c r="N35" i="9"/>
  <c r="O35" i="9" s="1"/>
  <c r="N30" i="9"/>
  <c r="N27" i="9"/>
  <c r="N19" i="9"/>
  <c r="O30" i="8"/>
  <c r="N16" i="7"/>
  <c r="N15" i="7"/>
  <c r="O15" i="7"/>
  <c r="N23" i="8"/>
  <c r="N33" i="8"/>
  <c r="N18" i="8"/>
  <c r="O18" i="8" s="1"/>
  <c r="N14" i="8"/>
  <c r="O14" i="8" s="1"/>
  <c r="N24" i="8"/>
  <c r="O24" i="8" s="1"/>
  <c r="N32" i="8"/>
  <c r="O32" i="8" s="1"/>
  <c r="N42" i="8"/>
  <c r="P42" i="8" s="1"/>
  <c r="N41" i="8"/>
  <c r="N34" i="8"/>
  <c r="O34" i="8" s="1"/>
  <c r="N6" i="10"/>
  <c r="N7" i="10"/>
  <c r="N8" i="10"/>
  <c r="N9" i="10"/>
  <c r="N10" i="10"/>
  <c r="N11" i="10"/>
  <c r="N12" i="10"/>
  <c r="N13" i="10"/>
  <c r="N14" i="10"/>
  <c r="N15" i="10"/>
  <c r="N17" i="10"/>
  <c r="N18" i="10"/>
  <c r="N19" i="10"/>
  <c r="N20" i="10"/>
  <c r="N21" i="10"/>
  <c r="N22" i="10"/>
  <c r="N7" i="9"/>
  <c r="P7" i="9" s="1"/>
  <c r="N10" i="9"/>
  <c r="N12" i="9"/>
  <c r="N15" i="9"/>
  <c r="O15" i="9" s="1"/>
  <c r="N18" i="9"/>
  <c r="N51" i="9"/>
  <c r="O51" i="9" s="1"/>
  <c r="N25" i="9"/>
  <c r="N26" i="9"/>
  <c r="O26" i="9" s="1"/>
  <c r="N28" i="9"/>
  <c r="O28" i="9" s="1"/>
  <c r="N34" i="9"/>
  <c r="O34" i="9" s="1"/>
  <c r="O29" i="9"/>
  <c r="N32" i="9"/>
  <c r="N36" i="9"/>
  <c r="N24" i="9"/>
  <c r="O27" i="9"/>
  <c r="N48" i="9"/>
  <c r="O7" i="9"/>
  <c r="O10" i="9"/>
  <c r="P12" i="9"/>
  <c r="O12" i="9"/>
  <c r="P15" i="9"/>
  <c r="O18" i="9"/>
  <c r="P32" i="9"/>
  <c r="O32" i="9"/>
  <c r="P6" i="9"/>
  <c r="O6" i="9"/>
  <c r="P8" i="9"/>
  <c r="O8" i="9"/>
  <c r="P11" i="9"/>
  <c r="O11" i="9"/>
  <c r="P13" i="9"/>
  <c r="O13" i="9"/>
  <c r="P16" i="9"/>
  <c r="O16" i="9"/>
  <c r="O17" i="9"/>
  <c r="O23" i="9"/>
  <c r="O30" i="9"/>
  <c r="O37" i="9"/>
  <c r="O16" i="7"/>
  <c r="N27" i="7"/>
  <c r="O27" i="7" s="1"/>
  <c r="N7" i="7"/>
  <c r="N8" i="7"/>
  <c r="P6" i="8"/>
  <c r="O6" i="8"/>
  <c r="P8" i="8"/>
  <c r="O8" i="8"/>
  <c r="P11" i="8"/>
  <c r="O11" i="8"/>
  <c r="P14" i="8"/>
  <c r="P16" i="8"/>
  <c r="O16" i="8"/>
  <c r="P19" i="8"/>
  <c r="O19" i="8"/>
  <c r="P21" i="8"/>
  <c r="O21" i="8"/>
  <c r="P24" i="8"/>
  <c r="O26" i="8"/>
  <c r="P29" i="8"/>
  <c r="O29" i="8"/>
  <c r="P32" i="8"/>
  <c r="P34" i="8"/>
  <c r="P36" i="8"/>
  <c r="O36" i="8"/>
  <c r="P39" i="8"/>
  <c r="O39" i="8"/>
  <c r="O42" i="8"/>
  <c r="P7" i="8"/>
  <c r="O7" i="8"/>
  <c r="P10" i="8"/>
  <c r="O10" i="8"/>
  <c r="P12" i="8"/>
  <c r="O12" i="8"/>
  <c r="P15" i="8"/>
  <c r="O15" i="8"/>
  <c r="P20" i="8"/>
  <c r="O20" i="8"/>
  <c r="P23" i="8"/>
  <c r="O23" i="8"/>
  <c r="P25" i="8"/>
  <c r="O25" i="8"/>
  <c r="P28" i="8"/>
  <c r="O28" i="8"/>
  <c r="P33" i="8"/>
  <c r="O33" i="8"/>
  <c r="P35" i="8"/>
  <c r="O35" i="8"/>
  <c r="P38" i="8"/>
  <c r="O38" i="8"/>
  <c r="P41" i="8"/>
  <c r="O41" i="8"/>
  <c r="N30" i="7"/>
  <c r="O30" i="7" s="1"/>
  <c r="N6" i="7"/>
  <c r="O6" i="7" s="1"/>
  <c r="O37" i="7"/>
  <c r="O8" i="7"/>
  <c r="O48" i="9" l="1"/>
  <c r="P45" i="9"/>
  <c r="P47" i="9"/>
  <c r="P46" i="9"/>
  <c r="P24" i="9"/>
  <c r="O36" i="9"/>
  <c r="P36" i="9"/>
  <c r="P25" i="9"/>
  <c r="P18" i="9"/>
  <c r="O19" i="9"/>
  <c r="P19" i="9"/>
  <c r="P37" i="9"/>
  <c r="P17" i="9"/>
  <c r="O33" i="9"/>
  <c r="P33" i="9"/>
  <c r="P22" i="9"/>
  <c r="P21" i="9"/>
  <c r="P10" i="9"/>
  <c r="P51" i="9"/>
  <c r="P50" i="9"/>
  <c r="O50" i="9"/>
  <c r="O25" i="9"/>
  <c r="P48" i="9"/>
  <c r="P26" i="8"/>
  <c r="P18" i="8"/>
  <c r="P8" i="7"/>
  <c r="O7" i="7"/>
  <c r="P30" i="9"/>
  <c r="P21" i="10"/>
  <c r="O21" i="10"/>
  <c r="P19" i="10"/>
  <c r="O19" i="10"/>
  <c r="P17" i="10"/>
  <c r="O17" i="10"/>
  <c r="P14" i="10"/>
  <c r="O14" i="10"/>
  <c r="P12" i="10"/>
  <c r="O12" i="10"/>
  <c r="P10" i="10"/>
  <c r="O10" i="10"/>
  <c r="P8" i="10"/>
  <c r="O8" i="10"/>
  <c r="P6" i="10"/>
  <c r="O6" i="10"/>
  <c r="P22" i="10"/>
  <c r="O22" i="10"/>
  <c r="P20" i="10"/>
  <c r="O20" i="10"/>
  <c r="P18" i="10"/>
  <c r="O18" i="10"/>
  <c r="P15" i="10"/>
  <c r="O15" i="10"/>
  <c r="P13" i="10"/>
  <c r="O13" i="10"/>
  <c r="P11" i="10"/>
  <c r="O11" i="10"/>
  <c r="P9" i="10"/>
  <c r="O9" i="10"/>
  <c r="P7" i="10"/>
  <c r="O7" i="10"/>
  <c r="P27" i="9"/>
  <c r="P34" i="9"/>
  <c r="P29" i="9"/>
  <c r="P28" i="9"/>
  <c r="P35" i="9"/>
  <c r="O24" i="9"/>
  <c r="P26" i="9"/>
  <c r="P7" i="7"/>
  <c r="P6" i="7"/>
  <c r="M12" i="7" l="1"/>
  <c r="I12" i="7"/>
  <c r="M17" i="7"/>
  <c r="I17" i="7"/>
  <c r="I14" i="7"/>
  <c r="I24" i="7"/>
  <c r="I25" i="7"/>
  <c r="I26" i="7"/>
  <c r="M36" i="7"/>
  <c r="I36" i="7"/>
  <c r="E36" i="7"/>
  <c r="M34" i="7"/>
  <c r="I34" i="7"/>
  <c r="E34" i="7"/>
  <c r="M33" i="7"/>
  <c r="I33" i="7"/>
  <c r="E33" i="7"/>
  <c r="M31" i="7"/>
  <c r="I31" i="7"/>
  <c r="E31" i="7"/>
  <c r="M29" i="7"/>
  <c r="I29" i="7"/>
  <c r="E29" i="7"/>
  <c r="M26" i="7"/>
  <c r="N26" i="7" s="1"/>
  <c r="E26" i="7"/>
  <c r="M25" i="7"/>
  <c r="E25" i="7"/>
  <c r="M24" i="7"/>
  <c r="E24" i="7"/>
  <c r="M22" i="7"/>
  <c r="I22" i="7"/>
  <c r="E22" i="7"/>
  <c r="M21" i="7"/>
  <c r="M20" i="7"/>
  <c r="I20" i="7"/>
  <c r="E20" i="7"/>
  <c r="M19" i="7"/>
  <c r="M14" i="7"/>
  <c r="N14" i="7" s="1"/>
  <c r="E14" i="7"/>
  <c r="M11" i="7"/>
  <c r="I11" i="7"/>
  <c r="E11" i="7"/>
  <c r="M10" i="7"/>
  <c r="I10" i="7"/>
  <c r="E10" i="7"/>
  <c r="E36" i="1"/>
  <c r="E34" i="1"/>
  <c r="E33" i="1"/>
  <c r="E32" i="1"/>
  <c r="E31" i="1"/>
  <c r="E30" i="1"/>
  <c r="E28" i="1"/>
  <c r="E27" i="1"/>
  <c r="E24" i="1"/>
  <c r="E23" i="1"/>
  <c r="E22" i="1"/>
  <c r="E20" i="1"/>
  <c r="E19" i="1"/>
  <c r="E18" i="1"/>
  <c r="E17" i="1"/>
  <c r="E16" i="1"/>
  <c r="E15" i="1"/>
  <c r="E14" i="1"/>
  <c r="E11" i="1"/>
  <c r="E10" i="1"/>
  <c r="E7" i="1"/>
  <c r="E6" i="1"/>
  <c r="M31" i="1"/>
  <c r="M32" i="1"/>
  <c r="M34" i="1"/>
  <c r="I31" i="1"/>
  <c r="I32" i="1"/>
  <c r="I34" i="1"/>
  <c r="M24" i="1"/>
  <c r="I24" i="1"/>
  <c r="M22" i="1"/>
  <c r="M23" i="1"/>
  <c r="I22" i="1"/>
  <c r="N22" i="1" s="1"/>
  <c r="I23" i="1"/>
  <c r="N23" i="1" s="1"/>
  <c r="M19" i="1"/>
  <c r="I19" i="1"/>
  <c r="M11" i="1"/>
  <c r="I11" i="1"/>
  <c r="I36" i="1"/>
  <c r="M33" i="1"/>
  <c r="I33" i="1"/>
  <c r="N33" i="1" s="1"/>
  <c r="M36" i="1"/>
  <c r="I7" i="1"/>
  <c r="N7" i="1" s="1"/>
  <c r="M7" i="1"/>
  <c r="N36" i="1"/>
  <c r="P36" i="1" s="1"/>
  <c r="N34" i="1"/>
  <c r="N32" i="1"/>
  <c r="O32" i="1" s="1"/>
  <c r="N31" i="1"/>
  <c r="O31" i="1"/>
  <c r="O34" i="1"/>
  <c r="N24" i="1"/>
  <c r="O24" i="1" s="1"/>
  <c r="N11" i="1"/>
  <c r="O11" i="1" s="1"/>
  <c r="N19" i="1"/>
  <c r="I16" i="1"/>
  <c r="I18" i="1"/>
  <c r="M20" i="1"/>
  <c r="M10" i="1"/>
  <c r="I10" i="1"/>
  <c r="I17" i="1"/>
  <c r="I14" i="1"/>
  <c r="M14" i="1"/>
  <c r="M15" i="1"/>
  <c r="M6" i="1"/>
  <c r="I20" i="1"/>
  <c r="N20" i="1" s="1"/>
  <c r="I28" i="1"/>
  <c r="I30" i="1"/>
  <c r="M16" i="1"/>
  <c r="M18" i="1"/>
  <c r="M28" i="1"/>
  <c r="I15" i="1"/>
  <c r="N15" i="1" s="1"/>
  <c r="I6" i="1"/>
  <c r="N6" i="1" s="1"/>
  <c r="P6" i="1" s="1"/>
  <c r="I27" i="1"/>
  <c r="M17" i="1"/>
  <c r="M27" i="1"/>
  <c r="M30" i="1"/>
  <c r="N30" i="1" s="1"/>
  <c r="O19" i="1"/>
  <c r="N16" i="1"/>
  <c r="N25" i="7" l="1"/>
  <c r="N24" i="7"/>
  <c r="P24" i="7" s="1"/>
  <c r="N10" i="7"/>
  <c r="N31" i="7"/>
  <c r="N17" i="7"/>
  <c r="P16" i="7" s="1"/>
  <c r="N20" i="7"/>
  <c r="O20" i="7" s="1"/>
  <c r="N36" i="7"/>
  <c r="N12" i="7"/>
  <c r="O12" i="7" s="1"/>
  <c r="N11" i="7"/>
  <c r="N19" i="7"/>
  <c r="O19" i="7" s="1"/>
  <c r="N21" i="7"/>
  <c r="O21" i="7" s="1"/>
  <c r="N22" i="7"/>
  <c r="N29" i="7"/>
  <c r="P30" i="7" s="1"/>
  <c r="P36" i="7"/>
  <c r="N33" i="7"/>
  <c r="O33" i="7" s="1"/>
  <c r="N34" i="7"/>
  <c r="O34" i="7" s="1"/>
  <c r="O10" i="7"/>
  <c r="O14" i="7"/>
  <c r="O25" i="7"/>
  <c r="O11" i="7"/>
  <c r="O24" i="7"/>
  <c r="P26" i="7"/>
  <c r="O26" i="7"/>
  <c r="P31" i="7"/>
  <c r="O31" i="7"/>
  <c r="N28" i="1"/>
  <c r="O28" i="1" s="1"/>
  <c r="N17" i="1"/>
  <c r="O17" i="1" s="1"/>
  <c r="P7" i="1"/>
  <c r="O7" i="1"/>
  <c r="O33" i="1"/>
  <c r="P33" i="1"/>
  <c r="P30" i="1"/>
  <c r="P31" i="1"/>
  <c r="P34" i="1"/>
  <c r="N27" i="1"/>
  <c r="O27" i="1" s="1"/>
  <c r="N18" i="1"/>
  <c r="N14" i="1"/>
  <c r="N10" i="1"/>
  <c r="P16" i="1"/>
  <c r="O36" i="1"/>
  <c r="O6" i="1"/>
  <c r="O22" i="1"/>
  <c r="P22" i="1"/>
  <c r="P27" i="1"/>
  <c r="P28" i="1"/>
  <c r="O15" i="1"/>
  <c r="P15" i="1"/>
  <c r="O18" i="1"/>
  <c r="P18" i="1"/>
  <c r="P20" i="1"/>
  <c r="O20" i="1"/>
  <c r="P14" i="1"/>
  <c r="P19" i="1"/>
  <c r="O14" i="1"/>
  <c r="P17" i="1"/>
  <c r="O10" i="1"/>
  <c r="P10" i="1"/>
  <c r="O23" i="1"/>
  <c r="P23" i="1"/>
  <c r="O16" i="1"/>
  <c r="P11" i="1"/>
  <c r="O30" i="1"/>
  <c r="P32" i="1"/>
  <c r="P24" i="1"/>
  <c r="P11" i="7" l="1"/>
  <c r="P27" i="7"/>
  <c r="P29" i="7"/>
  <c r="O29" i="7"/>
  <c r="P34" i="7"/>
  <c r="P15" i="7"/>
  <c r="O17" i="7"/>
  <c r="P17" i="7"/>
  <c r="P14" i="7"/>
  <c r="P22" i="7"/>
  <c r="O36" i="7"/>
  <c r="P37" i="7"/>
  <c r="P12" i="7"/>
  <c r="P10" i="7"/>
  <c r="P20" i="7"/>
  <c r="O22" i="7"/>
  <c r="P19" i="7"/>
  <c r="P33" i="7"/>
  <c r="P21" i="7"/>
</calcChain>
</file>

<file path=xl/sharedStrings.xml><?xml version="1.0" encoding="utf-8"?>
<sst xmlns="http://schemas.openxmlformats.org/spreadsheetml/2006/main" count="447" uniqueCount="140">
  <si>
    <t>Jméno</t>
  </si>
  <si>
    <t>Oddíl</t>
  </si>
  <si>
    <t>I</t>
  </si>
  <si>
    <t>II</t>
  </si>
  <si>
    <t>III</t>
  </si>
  <si>
    <t>Sinclair</t>
  </si>
  <si>
    <t>Hm.</t>
  </si>
  <si>
    <t>Koef.</t>
  </si>
  <si>
    <t>Nadhoz</t>
  </si>
  <si>
    <t>Trh</t>
  </si>
  <si>
    <t>Roč.</t>
  </si>
  <si>
    <t>Nad.</t>
  </si>
  <si>
    <t>Dvojboj</t>
  </si>
  <si>
    <t>94 kg</t>
  </si>
  <si>
    <t>105 kg</t>
  </si>
  <si>
    <t>nad 105 kg</t>
  </si>
  <si>
    <t>Bohun Lukáš</t>
  </si>
  <si>
    <t>Zlín</t>
  </si>
  <si>
    <t>Fiala Lukáš</t>
  </si>
  <si>
    <t>Brno</t>
  </si>
  <si>
    <t>Hořák Ladislav</t>
  </si>
  <si>
    <t>Drbal Martin</t>
  </si>
  <si>
    <t>Lutter Milan</t>
  </si>
  <si>
    <t>Brhel Pavel</t>
  </si>
  <si>
    <t>Vybíral Josef</t>
  </si>
  <si>
    <t>do 77 kg</t>
  </si>
  <si>
    <t>do 85 kg</t>
  </si>
  <si>
    <t>Kužílek Oldřich</t>
  </si>
  <si>
    <t>3.3.2012 - ZLÍN</t>
  </si>
  <si>
    <t>do 62 kg</t>
  </si>
  <si>
    <t>do 69 kg</t>
  </si>
  <si>
    <t>Hovjacký Ondřej</t>
  </si>
  <si>
    <t>Boskovice</t>
  </si>
  <si>
    <t>Kolář Josef</t>
  </si>
  <si>
    <t>Holešov</t>
  </si>
  <si>
    <t>Hofbauer Lukáš</t>
  </si>
  <si>
    <t>Parolek Miroslav</t>
  </si>
  <si>
    <t>Uher Roman</t>
  </si>
  <si>
    <t>Pracz Tomáš</t>
  </si>
  <si>
    <t>Bohdaneč</t>
  </si>
  <si>
    <t>Gergela Milan</t>
  </si>
  <si>
    <t>Zouhar Pavel</t>
  </si>
  <si>
    <t>Štancl Lubomír</t>
  </si>
  <si>
    <t>Kessner Michal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</si>
  <si>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</si>
  <si>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Kejík Tomáš</t>
  </si>
  <si>
    <t>Zelenák Jan</t>
  </si>
  <si>
    <t>Knychal Radek</t>
  </si>
  <si>
    <t>Doležel Vladislav</t>
  </si>
  <si>
    <t>P.</t>
  </si>
  <si>
    <t>Rozhodčí: Ing. Jaroslav Votánek, Ing. Jarmila Kaláčová, Antonín Špidlík st., Tkadlčík Josef st., Jaroslav Janeba</t>
  </si>
  <si>
    <t>23 let.</t>
  </si>
  <si>
    <t>Veter.</t>
  </si>
  <si>
    <t>1.</t>
  </si>
  <si>
    <t>2.</t>
  </si>
  <si>
    <t>3.</t>
  </si>
  <si>
    <t>1. v 8.</t>
  </si>
  <si>
    <t>1.  v 5.</t>
  </si>
  <si>
    <t>1.  v 6.</t>
  </si>
  <si>
    <t>1.  v 1.</t>
  </si>
  <si>
    <t>1.  v 3</t>
  </si>
  <si>
    <t>1.  v 2.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</si>
  <si>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</si>
  <si>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</si>
  <si>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</si>
  <si>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</si>
  <si>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</si>
  <si>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do 36 kg</t>
  </si>
  <si>
    <t xml:space="preserve"> OTEVŘENÉ MISTROVSTVÍ ZLÍNSKÉHO KRAJE JEDNOTLIVCŮ - mladší a starší žáci</t>
  </si>
  <si>
    <t>ml. žáci</t>
  </si>
  <si>
    <t>do 40 kg</t>
  </si>
  <si>
    <t>do 45 kg</t>
  </si>
  <si>
    <t>do 50 kg</t>
  </si>
  <si>
    <t>do 56 kg</t>
  </si>
  <si>
    <t>nad 69 kg</t>
  </si>
  <si>
    <t>Kolář Jan</t>
  </si>
  <si>
    <t>TJ Holešov</t>
  </si>
  <si>
    <t>Sanétrník Jan</t>
  </si>
  <si>
    <t>Šesták Dominik</t>
  </si>
  <si>
    <t>S. JS Zlín 5</t>
  </si>
  <si>
    <t>Madlé Matěj</t>
  </si>
  <si>
    <t>B. Bohumín</t>
  </si>
  <si>
    <t>Motýl Vojtěch</t>
  </si>
  <si>
    <t>Velísek Jakub</t>
  </si>
  <si>
    <t>Jančík Pavel</t>
  </si>
  <si>
    <t>Tchurz Ondřej</t>
  </si>
  <si>
    <t>do 32 kg</t>
  </si>
  <si>
    <t>16.3.2013 - Holešov</t>
  </si>
  <si>
    <t>Hlaváček Jakub</t>
  </si>
  <si>
    <t>Rýc Albert</t>
  </si>
  <si>
    <t>do 94 kg</t>
  </si>
  <si>
    <t>nad 94 kg</t>
  </si>
  <si>
    <t>SOUZ Boskovice</t>
  </si>
  <si>
    <t xml:space="preserve"> OTEVŘENÉ MISTROVSTVÍ ZLÍNSKÉHO KRAJE JEDNOTLIVCŮ - junioři do 17 let</t>
  </si>
  <si>
    <t>do 105 kg</t>
  </si>
  <si>
    <t>J 20</t>
  </si>
  <si>
    <t>J 23</t>
  </si>
  <si>
    <t xml:space="preserve"> OTEVŘENÉ MISTROVSTVÍ ZLÍNSKÉHO KRAJE JEDNOTLIVCŮ - muži, J 20 a 23, Masters</t>
  </si>
  <si>
    <t>Masters</t>
  </si>
  <si>
    <t>Rozhodčí: Daniel Kolář, Vladislav Doležel, Petr Navrátil, Ing. Jaroslav Votánek, Jarmila Kaláčová, Josef Stuchlík, Lukáš Bohun</t>
  </si>
  <si>
    <t>Nakladači: Kolář Josef, Navrátil Lukáš, Doležal Antonín</t>
  </si>
  <si>
    <t>Skřivánek Marek</t>
  </si>
  <si>
    <t>TJ L. Šumperk</t>
  </si>
  <si>
    <t>Navrátil Petr</t>
  </si>
  <si>
    <t>Stuchlík Josef</t>
  </si>
  <si>
    <t>Kohutič Jan</t>
  </si>
  <si>
    <t>Martínek Petr</t>
  </si>
  <si>
    <t>Brázdil Josef</t>
  </si>
  <si>
    <t>Pliska Michal</t>
  </si>
  <si>
    <t>Schmidt Martin</t>
  </si>
  <si>
    <t>Pliska Tomáš</t>
  </si>
  <si>
    <t>Pliska Ladislav</t>
  </si>
  <si>
    <t>Doležal Antonín</t>
  </si>
  <si>
    <t xml:space="preserve"> OTEVŘENÉ MISTROVSTVÍ ZLÍNSKÉHO KRAJE JEDNOTLIVCŮ - ženy</t>
  </si>
  <si>
    <t>Hertlová Simona</t>
  </si>
  <si>
    <t>Tomanová Lenka</t>
  </si>
  <si>
    <t>Hertlová Erika</t>
  </si>
  <si>
    <t>S.Brno-Obřany</t>
  </si>
  <si>
    <t>Zemanová Miroslava</t>
  </si>
  <si>
    <t>Tatíčková Monika</t>
  </si>
  <si>
    <t>Vyhlídalová Eva</t>
  </si>
  <si>
    <t>do 58 kg</t>
  </si>
  <si>
    <t>do 75 kg</t>
  </si>
  <si>
    <t>nad 75 kg</t>
  </si>
  <si>
    <t>-</t>
  </si>
  <si>
    <t>S. Brno-Obřany</t>
  </si>
  <si>
    <t>Olišar Milan</t>
  </si>
  <si>
    <t>S .Brno-Obřany</t>
  </si>
  <si>
    <t>Janoušek Tomáš</t>
  </si>
  <si>
    <t>Merkl Martin</t>
  </si>
  <si>
    <t>Tkadlčík Jiří</t>
  </si>
  <si>
    <t>x</t>
  </si>
  <si>
    <t>Hlaváč Milan</t>
  </si>
  <si>
    <t>V8</t>
  </si>
  <si>
    <t>V5</t>
  </si>
  <si>
    <t>V6</t>
  </si>
  <si>
    <t>V7</t>
  </si>
  <si>
    <t>V1</t>
  </si>
  <si>
    <t>Matějček Jiří</t>
  </si>
  <si>
    <t>Nakladači: Brázdil Josef, Navrátil Lukáš, Doležal Antonín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</si>
</sst>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0"/>
    <numFmt numFmtId="166" formatCode="0_ ;[Red]\-0\ "/>
    <numFmt numFmtId="167" formatCode="0.00_ ;[Red]\-0.00\ "/>
    <numFmt numFmtId="168" formatCode="0.0000_ ;[Red]\-0.0000\ 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5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CC00"/>
      <name val="Times New Roman"/>
      <family val="1"/>
      <charset val="238"/>
    </font>
    <font>
      <sz val="10"/>
      <color rgb="FF00CC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theme="4"/>
      <name val="Arial"/>
      <family val="2"/>
      <charset val="238"/>
    </font>
    <font>
      <b/>
      <sz val="12"/>
      <color rgb="FF00B050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0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165" fontId="2" fillId="0" borderId="0" xfId="0" applyNumberFormat="1" applyFont="1" applyBorder="1" applyAlignment="1">
      <alignment horizontal="center"/>
    </xf>
    <xf numFmtId="165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2" fontId="2" fillId="0" borderId="1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/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5" borderId="0" xfId="0" applyFill="1"/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30" xfId="0" applyFont="1" applyFill="1" applyBorder="1"/>
    <xf numFmtId="0" fontId="2" fillId="0" borderId="30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/>
    <xf numFmtId="0" fontId="6" fillId="5" borderId="0" xfId="0" applyFont="1" applyFill="1"/>
    <xf numFmtId="0" fontId="10" fillId="0" borderId="0" xfId="0" applyFont="1"/>
    <xf numFmtId="0" fontId="16" fillId="0" borderId="21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0" borderId="0" xfId="0" applyFont="1"/>
    <xf numFmtId="0" fontId="15" fillId="2" borderId="17" xfId="0" applyFont="1" applyFill="1" applyBorder="1" applyAlignment="1">
      <alignment horizontal="center"/>
    </xf>
    <xf numFmtId="0" fontId="18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2" fillId="0" borderId="40" xfId="0" applyFont="1" applyFill="1" applyBorder="1"/>
    <xf numFmtId="0" fontId="2" fillId="0" borderId="40" xfId="0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6" xfId="0" applyFont="1" applyFill="1" applyBorder="1"/>
    <xf numFmtId="0" fontId="2" fillId="5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29" xfId="0" applyNumberFormat="1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0" fillId="0" borderId="0" xfId="0" applyBorder="1"/>
    <xf numFmtId="0" fontId="16" fillId="5" borderId="21" xfId="0" applyFont="1" applyFill="1" applyBorder="1" applyAlignment="1">
      <alignment horizontal="center"/>
    </xf>
    <xf numFmtId="0" fontId="6" fillId="5" borderId="0" xfId="0" applyFont="1" applyFill="1" applyBorder="1"/>
    <xf numFmtId="0" fontId="0" fillId="5" borderId="0" xfId="0" applyFill="1" applyBorder="1"/>
    <xf numFmtId="0" fontId="19" fillId="0" borderId="0" xfId="0" applyFont="1"/>
    <xf numFmtId="0" fontId="23" fillId="0" borderId="0" xfId="0" applyFont="1"/>
    <xf numFmtId="0" fontId="2" fillId="0" borderId="46" xfId="0" applyFont="1" applyFill="1" applyBorder="1" applyAlignment="1">
      <alignment vertical="center"/>
    </xf>
    <xf numFmtId="166" fontId="5" fillId="0" borderId="0" xfId="0" applyNumberFormat="1" applyFont="1" applyBorder="1" applyAlignment="1">
      <alignment horizontal="left"/>
    </xf>
    <xf numFmtId="166" fontId="22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42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166" fontId="2" fillId="5" borderId="2" xfId="0" applyNumberFormat="1" applyFont="1" applyFill="1" applyBorder="1" applyAlignment="1">
      <alignment horizontal="center"/>
    </xf>
    <xf numFmtId="166" fontId="22" fillId="5" borderId="2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0" borderId="40" xfId="0" applyNumberFormat="1" applyFont="1" applyFill="1" applyBorder="1" applyAlignment="1">
      <alignment horizontal="center"/>
    </xf>
    <xf numFmtId="167" fontId="2" fillId="5" borderId="29" xfId="0" applyNumberFormat="1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67" fontId="2" fillId="0" borderId="47" xfId="0" applyNumberFormat="1" applyFont="1" applyFill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6" fontId="2" fillId="0" borderId="46" xfId="0" applyNumberFormat="1" applyFont="1" applyBorder="1" applyAlignment="1">
      <alignment horizontal="left"/>
    </xf>
    <xf numFmtId="166" fontId="2" fillId="0" borderId="40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15" fillId="2" borderId="17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vertical="center"/>
    </xf>
    <xf numFmtId="166" fontId="2" fillId="0" borderId="21" xfId="0" applyNumberFormat="1" applyFont="1" applyBorder="1" applyAlignment="1">
      <alignment horizontal="left"/>
    </xf>
    <xf numFmtId="166" fontId="2" fillId="0" borderId="24" xfId="0" applyNumberFormat="1" applyFont="1" applyFill="1" applyBorder="1" applyAlignment="1">
      <alignment horizontal="center"/>
    </xf>
    <xf numFmtId="166" fontId="2" fillId="0" borderId="13" xfId="0" applyNumberFormat="1" applyFont="1" applyFill="1" applyBorder="1"/>
    <xf numFmtId="166" fontId="5" fillId="0" borderId="4" xfId="0" applyNumberFormat="1" applyFont="1" applyBorder="1" applyAlignment="1">
      <alignment horizontal="center"/>
    </xf>
    <xf numFmtId="166" fontId="2" fillId="0" borderId="46" xfId="0" applyNumberFormat="1" applyFont="1" applyFill="1" applyBorder="1"/>
    <xf numFmtId="166" fontId="2" fillId="0" borderId="40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166" fontId="5" fillId="0" borderId="42" xfId="0" applyNumberFormat="1" applyFont="1" applyBorder="1" applyAlignment="1">
      <alignment horizontal="center"/>
    </xf>
    <xf numFmtId="166" fontId="15" fillId="0" borderId="43" xfId="0" applyNumberFormat="1" applyFont="1" applyBorder="1" applyAlignment="1">
      <alignment horizontal="center"/>
    </xf>
    <xf numFmtId="166" fontId="5" fillId="0" borderId="44" xfId="0" applyNumberFormat="1" applyFont="1" applyFill="1" applyBorder="1" applyAlignment="1">
      <alignment horizontal="center"/>
    </xf>
    <xf numFmtId="166" fontId="5" fillId="0" borderId="43" xfId="0" applyNumberFormat="1" applyFont="1" applyBorder="1" applyAlignment="1">
      <alignment horizontal="center"/>
    </xf>
    <xf numFmtId="166" fontId="5" fillId="0" borderId="45" xfId="0" applyNumberFormat="1" applyFont="1" applyFill="1" applyBorder="1" applyAlignment="1">
      <alignment horizontal="center"/>
    </xf>
    <xf numFmtId="166" fontId="2" fillId="0" borderId="45" xfId="0" applyNumberFormat="1" applyFont="1" applyFill="1" applyBorder="1" applyAlignment="1">
      <alignment horizontal="center"/>
    </xf>
    <xf numFmtId="166" fontId="15" fillId="2" borderId="27" xfId="0" applyNumberFormat="1" applyFont="1" applyFill="1" applyBorder="1" applyAlignment="1">
      <alignment horizontal="center"/>
    </xf>
    <xf numFmtId="166" fontId="2" fillId="5" borderId="28" xfId="0" applyNumberFormat="1" applyFont="1" applyFill="1" applyBorder="1" applyAlignment="1">
      <alignment horizontal="left" vertical="center"/>
    </xf>
    <xf numFmtId="166" fontId="2" fillId="5" borderId="1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left"/>
    </xf>
    <xf numFmtId="166" fontId="5" fillId="0" borderId="13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left"/>
    </xf>
    <xf numFmtId="166" fontId="5" fillId="0" borderId="18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15" fillId="2" borderId="25" xfId="0" applyNumberFormat="1" applyFont="1" applyFill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left"/>
    </xf>
    <xf numFmtId="166" fontId="2" fillId="0" borderId="25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6" fontId="5" fillId="2" borderId="27" xfId="0" applyNumberFormat="1" applyFont="1" applyFill="1" applyBorder="1" applyAlignment="1">
      <alignment horizontal="center"/>
    </xf>
    <xf numFmtId="166" fontId="5" fillId="2" borderId="2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41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166" fontId="2" fillId="0" borderId="49" xfId="0" applyNumberFormat="1" applyFont="1" applyBorder="1" applyAlignment="1">
      <alignment horizontal="center"/>
    </xf>
    <xf numFmtId="166" fontId="2" fillId="0" borderId="50" xfId="0" applyNumberFormat="1" applyFont="1" applyBorder="1" applyAlignment="1">
      <alignment horizontal="center"/>
    </xf>
    <xf numFmtId="166" fontId="2" fillId="0" borderId="22" xfId="0" applyNumberFormat="1" applyFont="1" applyFill="1" applyBorder="1" applyAlignment="1">
      <alignment horizontal="left" vertical="center"/>
    </xf>
    <xf numFmtId="166" fontId="2" fillId="0" borderId="52" xfId="0" applyNumberFormat="1" applyFont="1" applyFill="1" applyBorder="1" applyAlignment="1">
      <alignment horizontal="center" vertical="center"/>
    </xf>
    <xf numFmtId="166" fontId="2" fillId="0" borderId="42" xfId="0" applyNumberFormat="1" applyFont="1" applyFill="1" applyBorder="1" applyAlignment="1">
      <alignment horizontal="center"/>
    </xf>
    <xf numFmtId="166" fontId="2" fillId="0" borderId="43" xfId="0" applyNumberFormat="1" applyFont="1" applyFill="1" applyBorder="1" applyAlignment="1">
      <alignment horizontal="center"/>
    </xf>
    <xf numFmtId="166" fontId="2" fillId="0" borderId="53" xfId="0" applyNumberFormat="1" applyFont="1" applyFill="1" applyBorder="1" applyAlignment="1">
      <alignment horizontal="center"/>
    </xf>
    <xf numFmtId="166" fontId="2" fillId="5" borderId="57" xfId="0" applyNumberFormat="1" applyFont="1" applyFill="1" applyBorder="1" applyAlignment="1">
      <alignment horizontal="left" vertical="center"/>
    </xf>
    <xf numFmtId="166" fontId="2" fillId="5" borderId="58" xfId="0" applyNumberFormat="1" applyFont="1" applyFill="1" applyBorder="1" applyAlignment="1">
      <alignment horizontal="center"/>
    </xf>
    <xf numFmtId="167" fontId="2" fillId="5" borderId="59" xfId="0" applyNumberFormat="1" applyFont="1" applyFill="1" applyBorder="1" applyAlignment="1">
      <alignment horizontal="center"/>
    </xf>
    <xf numFmtId="168" fontId="2" fillId="0" borderId="17" xfId="0" applyNumberFormat="1" applyFont="1" applyFill="1" applyBorder="1" applyAlignment="1">
      <alignment horizontal="center"/>
    </xf>
    <xf numFmtId="166" fontId="2" fillId="5" borderId="60" xfId="0" applyNumberFormat="1" applyFont="1" applyFill="1" applyBorder="1" applyAlignment="1">
      <alignment horizontal="center"/>
    </xf>
    <xf numFmtId="166" fontId="5" fillId="0" borderId="61" xfId="0" applyNumberFormat="1" applyFont="1" applyFill="1" applyBorder="1" applyAlignment="1">
      <alignment horizontal="center"/>
    </xf>
    <xf numFmtId="166" fontId="5" fillId="0" borderId="62" xfId="0" applyNumberFormat="1" applyFont="1" applyFill="1" applyBorder="1" applyAlignment="1">
      <alignment horizontal="center"/>
    </xf>
    <xf numFmtId="168" fontId="2" fillId="0" borderId="62" xfId="0" applyNumberFormat="1" applyFont="1" applyFill="1" applyBorder="1" applyAlignment="1">
      <alignment horizontal="center"/>
    </xf>
    <xf numFmtId="166" fontId="2" fillId="5" borderId="63" xfId="0" applyNumberFormat="1" applyFont="1" applyFill="1" applyBorder="1" applyAlignment="1">
      <alignment horizontal="center"/>
    </xf>
    <xf numFmtId="166" fontId="2" fillId="5" borderId="40" xfId="0" applyNumberFormat="1" applyFont="1" applyFill="1" applyBorder="1" applyAlignment="1">
      <alignment horizontal="center"/>
    </xf>
    <xf numFmtId="166" fontId="15" fillId="5" borderId="43" xfId="0" applyNumberFormat="1" applyFont="1" applyFill="1" applyBorder="1" applyAlignment="1">
      <alignment horizontal="center"/>
    </xf>
    <xf numFmtId="166" fontId="5" fillId="5" borderId="43" xfId="0" applyNumberFormat="1" applyFont="1" applyFill="1" applyBorder="1" applyAlignment="1">
      <alignment horizontal="center"/>
    </xf>
    <xf numFmtId="166" fontId="2" fillId="0" borderId="64" xfId="0" applyNumberFormat="1" applyFont="1" applyFill="1" applyBorder="1" applyAlignment="1">
      <alignment horizontal="center"/>
    </xf>
    <xf numFmtId="166" fontId="2" fillId="0" borderId="58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15" fillId="0" borderId="60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6" fontId="2" fillId="0" borderId="62" xfId="0" applyNumberFormat="1" applyFont="1" applyFill="1" applyBorder="1" applyAlignment="1">
      <alignment horizontal="center"/>
    </xf>
    <xf numFmtId="166" fontId="2" fillId="5" borderId="52" xfId="0" applyNumberFormat="1" applyFont="1" applyFill="1" applyBorder="1" applyAlignment="1">
      <alignment horizontal="left" vertical="center"/>
    </xf>
    <xf numFmtId="167" fontId="2" fillId="5" borderId="63" xfId="0" applyNumberFormat="1" applyFont="1" applyFill="1" applyBorder="1" applyAlignment="1">
      <alignment horizontal="center"/>
    </xf>
    <xf numFmtId="166" fontId="2" fillId="5" borderId="43" xfId="0" applyNumberFormat="1" applyFont="1" applyFill="1" applyBorder="1" applyAlignment="1">
      <alignment horizontal="center"/>
    </xf>
    <xf numFmtId="168" fontId="2" fillId="0" borderId="45" xfId="0" applyNumberFormat="1" applyFont="1" applyFill="1" applyBorder="1" applyAlignment="1">
      <alignment horizontal="center"/>
    </xf>
    <xf numFmtId="166" fontId="2" fillId="0" borderId="64" xfId="0" applyNumberFormat="1" applyFont="1" applyFill="1" applyBorder="1" applyAlignment="1">
      <alignment horizontal="left"/>
    </xf>
    <xf numFmtId="167" fontId="2" fillId="0" borderId="58" xfId="0" applyNumberFormat="1" applyFont="1" applyFill="1" applyBorder="1" applyAlignment="1">
      <alignment horizontal="center"/>
    </xf>
    <xf numFmtId="166" fontId="2" fillId="0" borderId="60" xfId="0" applyNumberFormat="1" applyFont="1" applyBorder="1" applyAlignment="1">
      <alignment horizontal="center"/>
    </xf>
    <xf numFmtId="166" fontId="5" fillId="0" borderId="42" xfId="0" applyNumberFormat="1" applyFont="1" applyFill="1" applyBorder="1" applyAlignment="1">
      <alignment horizontal="center"/>
    </xf>
    <xf numFmtId="166" fontId="5" fillId="0" borderId="43" xfId="0" applyNumberFormat="1" applyFont="1" applyFill="1" applyBorder="1" applyAlignment="1">
      <alignment horizontal="center"/>
    </xf>
    <xf numFmtId="166" fontId="5" fillId="0" borderId="53" xfId="0" applyNumberFormat="1" applyFont="1" applyFill="1" applyBorder="1" applyAlignment="1">
      <alignment horizontal="center"/>
    </xf>
    <xf numFmtId="166" fontId="5" fillId="0" borderId="46" xfId="0" applyNumberFormat="1" applyFont="1" applyFill="1" applyBorder="1" applyAlignment="1">
      <alignment horizontal="center"/>
    </xf>
    <xf numFmtId="166" fontId="2" fillId="0" borderId="64" xfId="0" applyNumberFormat="1" applyFont="1" applyFill="1" applyBorder="1" applyAlignment="1">
      <alignment horizontal="left" vertical="center"/>
    </xf>
    <xf numFmtId="166" fontId="2" fillId="0" borderId="65" xfId="0" applyNumberFormat="1" applyFont="1" applyFill="1" applyBorder="1" applyAlignment="1">
      <alignment horizontal="center"/>
    </xf>
    <xf numFmtId="166" fontId="2" fillId="0" borderId="60" xfId="0" applyNumberFormat="1" applyFont="1" applyFill="1" applyBorder="1" applyAlignment="1">
      <alignment horizontal="center"/>
    </xf>
    <xf numFmtId="168" fontId="2" fillId="0" borderId="67" xfId="0" applyNumberFormat="1" applyFont="1" applyFill="1" applyBorder="1" applyAlignment="1">
      <alignment horizontal="center"/>
    </xf>
    <xf numFmtId="168" fontId="2" fillId="0" borderId="68" xfId="0" applyNumberFormat="1" applyFont="1" applyFill="1" applyBorder="1" applyAlignment="1">
      <alignment horizontal="center"/>
    </xf>
    <xf numFmtId="166" fontId="2" fillId="0" borderId="69" xfId="0" applyNumberFormat="1" applyFont="1" applyFill="1" applyBorder="1" applyAlignment="1">
      <alignment horizontal="center"/>
    </xf>
    <xf numFmtId="166" fontId="2" fillId="0" borderId="50" xfId="0" applyNumberFormat="1" applyFont="1" applyFill="1" applyBorder="1" applyAlignment="1">
      <alignment horizontal="center"/>
    </xf>
    <xf numFmtId="166" fontId="5" fillId="0" borderId="70" xfId="0" applyNumberFormat="1" applyFont="1" applyFill="1" applyBorder="1" applyAlignment="1">
      <alignment horizontal="center"/>
    </xf>
    <xf numFmtId="166" fontId="2" fillId="0" borderId="71" xfId="0" applyNumberFormat="1" applyFont="1" applyFill="1" applyBorder="1" applyAlignment="1">
      <alignment horizontal="center"/>
    </xf>
    <xf numFmtId="166" fontId="5" fillId="0" borderId="72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8" fontId="2" fillId="0" borderId="73" xfId="0" applyNumberFormat="1" applyFont="1" applyFill="1" applyBorder="1" applyAlignment="1">
      <alignment horizontal="center"/>
    </xf>
    <xf numFmtId="166" fontId="2" fillId="0" borderId="65" xfId="0" applyNumberFormat="1" applyFont="1" applyBorder="1" applyAlignment="1">
      <alignment horizontal="center"/>
    </xf>
    <xf numFmtId="166" fontId="2" fillId="0" borderId="69" xfId="0" applyNumberFormat="1" applyFont="1" applyBorder="1" applyAlignment="1">
      <alignment horizontal="center"/>
    </xf>
    <xf numFmtId="166" fontId="2" fillId="0" borderId="74" xfId="0" applyNumberFormat="1" applyFont="1" applyBorder="1" applyAlignment="1">
      <alignment horizontal="center"/>
    </xf>
    <xf numFmtId="166" fontId="5" fillId="0" borderId="75" xfId="0" applyNumberFormat="1" applyFont="1" applyFill="1" applyBorder="1" applyAlignment="1">
      <alignment horizontal="center"/>
    </xf>
    <xf numFmtId="166" fontId="5" fillId="0" borderId="76" xfId="0" applyNumberFormat="1" applyFont="1" applyFill="1" applyBorder="1" applyAlignment="1">
      <alignment horizontal="center"/>
    </xf>
    <xf numFmtId="166" fontId="2" fillId="5" borderId="77" xfId="0" applyNumberFormat="1" applyFont="1" applyFill="1" applyBorder="1" applyAlignment="1">
      <alignment horizontal="center"/>
    </xf>
    <xf numFmtId="166" fontId="2" fillId="5" borderId="78" xfId="0" applyNumberFormat="1" applyFont="1" applyFill="1" applyBorder="1" applyAlignment="1">
      <alignment horizontal="center"/>
    </xf>
    <xf numFmtId="166" fontId="5" fillId="0" borderId="79" xfId="0" applyNumberFormat="1" applyFont="1" applyFill="1" applyBorder="1" applyAlignment="1">
      <alignment horizontal="center"/>
    </xf>
    <xf numFmtId="168" fontId="2" fillId="0" borderId="80" xfId="0" applyNumberFormat="1" applyFont="1" applyFill="1" applyBorder="1" applyAlignment="1">
      <alignment horizontal="center"/>
    </xf>
    <xf numFmtId="166" fontId="2" fillId="5" borderId="69" xfId="0" applyNumberFormat="1" applyFont="1" applyFill="1" applyBorder="1" applyAlignment="1">
      <alignment horizontal="center"/>
    </xf>
    <xf numFmtId="166" fontId="2" fillId="5" borderId="74" xfId="0" applyNumberFormat="1" applyFont="1" applyFill="1" applyBorder="1" applyAlignment="1">
      <alignment horizontal="center"/>
    </xf>
    <xf numFmtId="166" fontId="5" fillId="0" borderId="81" xfId="0" applyNumberFormat="1" applyFont="1" applyFill="1" applyBorder="1" applyAlignment="1">
      <alignment horizontal="center"/>
    </xf>
    <xf numFmtId="166" fontId="5" fillId="0" borderId="82" xfId="0" applyNumberFormat="1" applyFont="1" applyFill="1" applyBorder="1" applyAlignment="1">
      <alignment horizontal="center"/>
    </xf>
    <xf numFmtId="166" fontId="2" fillId="5" borderId="50" xfId="0" applyNumberFormat="1" applyFont="1" applyFill="1" applyBorder="1" applyAlignment="1">
      <alignment horizontal="center"/>
    </xf>
    <xf numFmtId="166" fontId="2" fillId="0" borderId="64" xfId="0" applyNumberFormat="1" applyFont="1" applyFill="1" applyBorder="1"/>
    <xf numFmtId="166" fontId="2" fillId="0" borderId="3" xfId="0" applyNumberFormat="1" applyFont="1" applyBorder="1" applyAlignment="1">
      <alignment horizontal="center"/>
    </xf>
    <xf numFmtId="166" fontId="2" fillId="0" borderId="85" xfId="0" applyNumberFormat="1" applyFont="1" applyBorder="1" applyAlignment="1">
      <alignment horizontal="left"/>
    </xf>
    <xf numFmtId="166" fontId="2" fillId="0" borderId="86" xfId="0" applyNumberFormat="1" applyFont="1" applyBorder="1" applyAlignment="1">
      <alignment horizontal="center"/>
    </xf>
    <xf numFmtId="166" fontId="2" fillId="0" borderId="87" xfId="0" applyNumberFormat="1" applyFont="1" applyBorder="1" applyAlignment="1">
      <alignment horizontal="center"/>
    </xf>
    <xf numFmtId="166" fontId="2" fillId="0" borderId="88" xfId="0" applyNumberFormat="1" applyFont="1" applyBorder="1" applyAlignment="1">
      <alignment horizontal="center"/>
    </xf>
    <xf numFmtId="166" fontId="5" fillId="0" borderId="89" xfId="0" applyNumberFormat="1" applyFont="1" applyFill="1" applyBorder="1" applyAlignment="1">
      <alignment horizontal="center"/>
    </xf>
    <xf numFmtId="166" fontId="2" fillId="0" borderId="66" xfId="0" applyNumberFormat="1" applyFont="1" applyBorder="1" applyAlignment="1">
      <alignment horizontal="center"/>
    </xf>
    <xf numFmtId="166" fontId="2" fillId="0" borderId="46" xfId="0" applyNumberFormat="1" applyFont="1" applyFill="1" applyBorder="1" applyAlignment="1">
      <alignment vertical="center"/>
    </xf>
    <xf numFmtId="166" fontId="2" fillId="0" borderId="58" xfId="0" applyNumberFormat="1" applyFont="1" applyBorder="1" applyAlignment="1">
      <alignment horizontal="center"/>
    </xf>
    <xf numFmtId="166" fontId="5" fillId="0" borderId="91" xfId="0" applyNumberFormat="1" applyFont="1" applyFill="1" applyBorder="1" applyAlignment="1">
      <alignment horizontal="center"/>
    </xf>
    <xf numFmtId="166" fontId="2" fillId="0" borderId="74" xfId="0" applyNumberFormat="1" applyFont="1" applyFill="1" applyBorder="1" applyAlignment="1">
      <alignment horizontal="center"/>
    </xf>
    <xf numFmtId="166" fontId="2" fillId="0" borderId="83" xfId="0" applyNumberFormat="1" applyFont="1" applyBorder="1" applyAlignment="1">
      <alignment horizontal="center"/>
    </xf>
    <xf numFmtId="166" fontId="2" fillId="0" borderId="90" xfId="0" applyNumberFormat="1" applyFont="1" applyBorder="1" applyAlignment="1">
      <alignment horizontal="center"/>
    </xf>
    <xf numFmtId="166" fontId="2" fillId="0" borderId="84" xfId="0" applyNumberFormat="1" applyFont="1" applyBorder="1" applyAlignment="1">
      <alignment horizontal="center"/>
    </xf>
    <xf numFmtId="166" fontId="2" fillId="0" borderId="71" xfId="0" applyNumberFormat="1" applyFont="1" applyBorder="1" applyAlignment="1">
      <alignment horizontal="center"/>
    </xf>
    <xf numFmtId="0" fontId="0" fillId="0" borderId="92" xfId="0" applyBorder="1" applyAlignment="1"/>
    <xf numFmtId="0" fontId="5" fillId="0" borderId="92" xfId="0" applyFont="1" applyFill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16" fillId="0" borderId="92" xfId="0" applyFont="1" applyFill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16" fillId="5" borderId="92" xfId="0" applyFont="1" applyFill="1" applyBorder="1" applyAlignment="1">
      <alignment horizontal="center"/>
    </xf>
    <xf numFmtId="0" fontId="17" fillId="0" borderId="92" xfId="0" applyFont="1" applyBorder="1"/>
    <xf numFmtId="0" fontId="0" fillId="0" borderId="92" xfId="0" applyBorder="1"/>
    <xf numFmtId="0" fontId="18" fillId="0" borderId="92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" fillId="0" borderId="64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164" fontId="2" fillId="0" borderId="67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2" fillId="0" borderId="64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64" fontId="2" fillId="0" borderId="68" xfId="0" applyNumberFormat="1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left" vertical="center"/>
    </xf>
    <xf numFmtId="166" fontId="2" fillId="0" borderId="47" xfId="0" applyNumberFormat="1" applyFont="1" applyFill="1" applyBorder="1" applyAlignment="1">
      <alignment horizontal="center"/>
    </xf>
    <xf numFmtId="168" fontId="2" fillId="0" borderId="93" xfId="0" applyNumberFormat="1" applyFont="1" applyFill="1" applyBorder="1" applyAlignment="1">
      <alignment horizontal="center"/>
    </xf>
    <xf numFmtId="166" fontId="5" fillId="0" borderId="50" xfId="0" applyNumberFormat="1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/>
    </xf>
    <xf numFmtId="0" fontId="15" fillId="2" borderId="68" xfId="0" applyFont="1" applyFill="1" applyBorder="1" applyAlignment="1">
      <alignment horizontal="center"/>
    </xf>
    <xf numFmtId="0" fontId="15" fillId="2" borderId="73" xfId="0" applyFont="1" applyFill="1" applyBorder="1" applyAlignment="1">
      <alignment horizontal="center"/>
    </xf>
    <xf numFmtId="0" fontId="0" fillId="0" borderId="94" xfId="0" applyBorder="1"/>
    <xf numFmtId="0" fontId="18" fillId="0" borderId="0" xfId="0" applyFont="1" applyBorder="1"/>
    <xf numFmtId="0" fontId="23" fillId="0" borderId="0" xfId="0" applyFont="1" applyBorder="1"/>
    <xf numFmtId="0" fontId="19" fillId="0" borderId="0" xfId="0" applyFont="1" applyBorder="1"/>
    <xf numFmtId="0" fontId="24" fillId="0" borderId="92" xfId="0" applyFont="1" applyFill="1" applyBorder="1" applyAlignment="1">
      <alignment horizontal="center"/>
    </xf>
    <xf numFmtId="0" fontId="24" fillId="5" borderId="92" xfId="0" applyFont="1" applyFill="1" applyBorder="1" applyAlignment="1">
      <alignment horizontal="center"/>
    </xf>
    <xf numFmtId="0" fontId="24" fillId="6" borderId="9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2" fillId="0" borderId="80" xfId="0" applyNumberFormat="1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166" fontId="2" fillId="0" borderId="78" xfId="0" applyNumberFormat="1" applyFont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166" fontId="2" fillId="0" borderId="95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15" fillId="2" borderId="97" xfId="0" applyFont="1" applyFill="1" applyBorder="1" applyAlignment="1">
      <alignment horizontal="center"/>
    </xf>
    <xf numFmtId="0" fontId="2" fillId="0" borderId="64" xfId="0" applyFont="1" applyFill="1" applyBorder="1"/>
    <xf numFmtId="0" fontId="5" fillId="0" borderId="89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164" fontId="2" fillId="0" borderId="62" xfId="0" applyNumberFormat="1" applyFont="1" applyFill="1" applyBorder="1" applyAlignment="1">
      <alignment horizontal="center"/>
    </xf>
    <xf numFmtId="166" fontId="2" fillId="5" borderId="95" xfId="0" applyNumberFormat="1" applyFont="1" applyFill="1" applyBorder="1" applyAlignment="1">
      <alignment horizontal="center"/>
    </xf>
    <xf numFmtId="0" fontId="15" fillId="2" borderId="80" xfId="0" applyFont="1" applyFill="1" applyBorder="1" applyAlignment="1">
      <alignment horizontal="center"/>
    </xf>
    <xf numFmtId="0" fontId="2" fillId="0" borderId="52" xfId="0" applyFont="1" applyFill="1" applyBorder="1" applyAlignment="1">
      <alignment vertical="center"/>
    </xf>
    <xf numFmtId="2" fontId="2" fillId="5" borderId="63" xfId="0" applyNumberFormat="1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left"/>
    </xf>
    <xf numFmtId="2" fontId="2" fillId="0" borderId="8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6" fontId="2" fillId="0" borderId="83" xfId="0" applyNumberFormat="1" applyFont="1" applyFill="1" applyBorder="1" applyAlignment="1">
      <alignment horizontal="center"/>
    </xf>
    <xf numFmtId="166" fontId="2" fillId="0" borderId="88" xfId="0" applyNumberFormat="1" applyFont="1" applyFill="1" applyBorder="1" applyAlignment="1">
      <alignment horizontal="center"/>
    </xf>
    <xf numFmtId="166" fontId="2" fillId="0" borderId="87" xfId="0" applyNumberFormat="1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164" fontId="2" fillId="0" borderId="98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166" fontId="2" fillId="0" borderId="78" xfId="0" applyNumberFormat="1" applyFont="1" applyFill="1" applyBorder="1" applyAlignment="1">
      <alignment horizontal="center"/>
    </xf>
    <xf numFmtId="166" fontId="2" fillId="0" borderId="77" xfId="0" applyNumberFormat="1" applyFont="1" applyBorder="1" applyAlignment="1">
      <alignment horizontal="center"/>
    </xf>
    <xf numFmtId="166" fontId="2" fillId="0" borderId="77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5" borderId="94" xfId="0" applyFont="1" applyFill="1" applyBorder="1" applyAlignment="1">
      <alignment horizontal="center"/>
    </xf>
    <xf numFmtId="0" fontId="6" fillId="6" borderId="94" xfId="0" applyFont="1" applyFill="1" applyBorder="1" applyAlignment="1">
      <alignment horizontal="center"/>
    </xf>
    <xf numFmtId="0" fontId="24" fillId="6" borderId="94" xfId="0" applyFont="1" applyFill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5" borderId="94" xfId="0" applyFont="1" applyFill="1" applyBorder="1" applyAlignment="1">
      <alignment horizontal="center"/>
    </xf>
    <xf numFmtId="0" fontId="25" fillId="6" borderId="92" xfId="0" applyFont="1" applyFill="1" applyBorder="1" applyAlignment="1">
      <alignment horizontal="center"/>
    </xf>
    <xf numFmtId="0" fontId="25" fillId="6" borderId="94" xfId="0" applyFont="1" applyFill="1" applyBorder="1" applyAlignment="1">
      <alignment horizontal="center"/>
    </xf>
    <xf numFmtId="166" fontId="2" fillId="0" borderId="57" xfId="0" applyNumberFormat="1" applyFont="1" applyFill="1" applyBorder="1" applyAlignment="1">
      <alignment horizontal="center" vertical="center"/>
    </xf>
    <xf numFmtId="166" fontId="5" fillId="0" borderId="65" xfId="0" applyNumberFormat="1" applyFont="1" applyFill="1" applyBorder="1" applyAlignment="1">
      <alignment horizontal="center"/>
    </xf>
    <xf numFmtId="166" fontId="5" fillId="0" borderId="60" xfId="0" applyNumberFormat="1" applyFont="1" applyFill="1" applyBorder="1" applyAlignment="1">
      <alignment horizontal="center"/>
    </xf>
    <xf numFmtId="166" fontId="5" fillId="0" borderId="66" xfId="0" applyNumberFormat="1" applyFont="1" applyFill="1" applyBorder="1" applyAlignment="1">
      <alignment horizontal="center"/>
    </xf>
    <xf numFmtId="166" fontId="2" fillId="0" borderId="54" xfId="0" applyNumberFormat="1" applyFont="1" applyBorder="1" applyAlignment="1">
      <alignment horizontal="left"/>
    </xf>
    <xf numFmtId="166" fontId="2" fillId="0" borderId="100" xfId="0" applyNumberFormat="1" applyFont="1" applyBorder="1" applyAlignment="1">
      <alignment horizontal="center"/>
    </xf>
    <xf numFmtId="167" fontId="2" fillId="0" borderId="100" xfId="0" applyNumberFormat="1" applyFont="1" applyFill="1" applyBorder="1" applyAlignment="1">
      <alignment horizontal="center"/>
    </xf>
    <xf numFmtId="166" fontId="2" fillId="0" borderId="55" xfId="0" applyNumberFormat="1" applyFont="1" applyBorder="1" applyAlignment="1">
      <alignment horizontal="center"/>
    </xf>
    <xf numFmtId="168" fontId="2" fillId="0" borderId="101" xfId="0" applyNumberFormat="1" applyFont="1" applyFill="1" applyBorder="1" applyAlignment="1">
      <alignment horizontal="center"/>
    </xf>
    <xf numFmtId="166" fontId="2" fillId="0" borderId="102" xfId="0" applyNumberFormat="1" applyFont="1" applyBorder="1" applyAlignment="1">
      <alignment horizontal="center"/>
    </xf>
    <xf numFmtId="166" fontId="5" fillId="0" borderId="103" xfId="0" applyNumberFormat="1" applyFont="1" applyFill="1" applyBorder="1" applyAlignment="1">
      <alignment horizontal="center"/>
    </xf>
    <xf numFmtId="168" fontId="2" fillId="0" borderId="103" xfId="0" applyNumberFormat="1" applyFont="1" applyFill="1" applyBorder="1" applyAlignment="1">
      <alignment horizontal="center"/>
    </xf>
    <xf numFmtId="166" fontId="15" fillId="2" borderId="104" xfId="0" applyNumberFormat="1" applyFont="1" applyFill="1" applyBorder="1" applyAlignment="1">
      <alignment horizontal="center"/>
    </xf>
    <xf numFmtId="166" fontId="15" fillId="0" borderId="65" xfId="0" applyNumberFormat="1" applyFont="1" applyBorder="1" applyAlignment="1">
      <alignment horizontal="center"/>
    </xf>
    <xf numFmtId="166" fontId="2" fillId="0" borderId="105" xfId="0" applyNumberFormat="1" applyFont="1" applyFill="1" applyBorder="1" applyAlignment="1">
      <alignment horizontal="left"/>
    </xf>
    <xf numFmtId="166" fontId="2" fillId="0" borderId="100" xfId="0" applyNumberFormat="1" applyFont="1" applyFill="1" applyBorder="1" applyAlignment="1">
      <alignment horizontal="center"/>
    </xf>
    <xf numFmtId="166" fontId="2" fillId="5" borderId="57" xfId="0" applyNumberFormat="1" applyFont="1" applyFill="1" applyBorder="1" applyAlignment="1">
      <alignment horizontal="center" vertical="center"/>
    </xf>
    <xf numFmtId="166" fontId="6" fillId="5" borderId="58" xfId="0" applyNumberFormat="1" applyFont="1" applyFill="1" applyBorder="1" applyAlignment="1">
      <alignment horizontal="center"/>
    </xf>
    <xf numFmtId="166" fontId="2" fillId="5" borderId="59" xfId="0" applyNumberFormat="1" applyFont="1" applyFill="1" applyBorder="1" applyAlignment="1">
      <alignment horizontal="center"/>
    </xf>
    <xf numFmtId="166" fontId="15" fillId="5" borderId="60" xfId="0" applyNumberFormat="1" applyFont="1" applyFill="1" applyBorder="1" applyAlignment="1">
      <alignment horizontal="center"/>
    </xf>
    <xf numFmtId="166" fontId="5" fillId="5" borderId="60" xfId="0" applyNumberFormat="1" applyFont="1" applyFill="1" applyBorder="1" applyAlignment="1">
      <alignment horizontal="center"/>
    </xf>
    <xf numFmtId="166" fontId="2" fillId="0" borderId="106" xfId="0" applyNumberFormat="1" applyFont="1" applyFill="1" applyBorder="1" applyAlignment="1">
      <alignment horizontal="left"/>
    </xf>
    <xf numFmtId="166" fontId="2" fillId="0" borderId="107" xfId="0" applyNumberFormat="1" applyFont="1" applyFill="1" applyBorder="1" applyAlignment="1">
      <alignment horizontal="center"/>
    </xf>
    <xf numFmtId="167" fontId="2" fillId="0" borderId="107" xfId="0" applyNumberFormat="1" applyFont="1" applyFill="1" applyBorder="1" applyAlignment="1">
      <alignment horizontal="center"/>
    </xf>
    <xf numFmtId="168" fontId="2" fillId="0" borderId="108" xfId="0" applyNumberFormat="1" applyFont="1" applyFill="1" applyBorder="1" applyAlignment="1">
      <alignment horizontal="center"/>
    </xf>
    <xf numFmtId="166" fontId="5" fillId="0" borderId="109" xfId="0" applyNumberFormat="1" applyFont="1" applyFill="1" applyBorder="1" applyAlignment="1">
      <alignment horizontal="center"/>
    </xf>
    <xf numFmtId="166" fontId="5" fillId="0" borderId="110" xfId="0" applyNumberFormat="1" applyFont="1" applyFill="1" applyBorder="1" applyAlignment="1">
      <alignment horizontal="center"/>
    </xf>
    <xf numFmtId="168" fontId="2" fillId="0" borderId="110" xfId="0" applyNumberFormat="1" applyFont="1" applyFill="1" applyBorder="1" applyAlignment="1">
      <alignment horizontal="center"/>
    </xf>
    <xf numFmtId="166" fontId="15" fillId="2" borderId="111" xfId="0" applyNumberFormat="1" applyFont="1" applyFill="1" applyBorder="1" applyAlignment="1">
      <alignment horizontal="center"/>
    </xf>
    <xf numFmtId="166" fontId="5" fillId="0" borderId="96" xfId="0" applyNumberFormat="1" applyFont="1" applyFill="1" applyBorder="1" applyAlignment="1">
      <alignment horizontal="center"/>
    </xf>
    <xf numFmtId="166" fontId="5" fillId="0" borderId="64" xfId="0" applyNumberFormat="1" applyFont="1" applyFill="1" applyBorder="1" applyAlignment="1">
      <alignment horizontal="center"/>
    </xf>
    <xf numFmtId="166" fontId="2" fillId="0" borderId="114" xfId="0" applyNumberFormat="1" applyFont="1" applyBorder="1" applyAlignment="1">
      <alignment horizontal="center"/>
    </xf>
    <xf numFmtId="166" fontId="2" fillId="0" borderId="66" xfId="0" applyNumberFormat="1" applyFont="1" applyFill="1" applyBorder="1" applyAlignment="1">
      <alignment horizontal="center"/>
    </xf>
    <xf numFmtId="0" fontId="2" fillId="5" borderId="112" xfId="0" applyFont="1" applyFill="1" applyBorder="1" applyAlignment="1">
      <alignment horizontal="left" vertical="center"/>
    </xf>
    <xf numFmtId="0" fontId="2" fillId="5" borderId="107" xfId="0" applyFont="1" applyFill="1" applyBorder="1" applyAlignment="1">
      <alignment horizontal="center"/>
    </xf>
    <xf numFmtId="2" fontId="2" fillId="5" borderId="113" xfId="0" applyNumberFormat="1" applyFont="1" applyFill="1" applyBorder="1" applyAlignment="1">
      <alignment horizontal="center"/>
    </xf>
    <xf numFmtId="164" fontId="2" fillId="0" borderId="108" xfId="0" applyNumberFormat="1" applyFont="1" applyFill="1" applyBorder="1" applyAlignment="1">
      <alignment horizontal="center"/>
    </xf>
    <xf numFmtId="0" fontId="2" fillId="5" borderId="115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center"/>
    </xf>
    <xf numFmtId="2" fontId="2" fillId="5" borderId="116" xfId="0" applyNumberFormat="1" applyFont="1" applyFill="1" applyBorder="1" applyAlignment="1">
      <alignment horizontal="center"/>
    </xf>
    <xf numFmtId="166" fontId="2" fillId="5" borderId="71" xfId="0" applyNumberFormat="1" applyFont="1" applyFill="1" applyBorder="1" applyAlignment="1">
      <alignment horizontal="center"/>
    </xf>
    <xf numFmtId="166" fontId="2" fillId="5" borderId="26" xfId="0" applyNumberFormat="1" applyFont="1" applyFill="1" applyBorder="1" applyAlignment="1">
      <alignment horizontal="center"/>
    </xf>
    <xf numFmtId="166" fontId="15" fillId="2" borderId="117" xfId="0" applyNumberFormat="1" applyFont="1" applyFill="1" applyBorder="1" applyAlignment="1">
      <alignment horizontal="center"/>
    </xf>
    <xf numFmtId="166" fontId="2" fillId="0" borderId="95" xfId="0" applyNumberFormat="1" applyFont="1" applyBorder="1" applyAlignment="1">
      <alignment horizontal="center"/>
    </xf>
    <xf numFmtId="0" fontId="2" fillId="0" borderId="52" xfId="0" applyFont="1" applyFill="1" applyBorder="1"/>
    <xf numFmtId="2" fontId="2" fillId="5" borderId="1" xfId="0" applyNumberFormat="1" applyFont="1" applyFill="1" applyBorder="1" applyAlignment="1">
      <alignment horizontal="center"/>
    </xf>
    <xf numFmtId="2" fontId="2" fillId="0" borderId="63" xfId="0" applyNumberFormat="1" applyFont="1" applyFill="1" applyBorder="1" applyAlignment="1">
      <alignment horizontal="center"/>
    </xf>
    <xf numFmtId="0" fontId="2" fillId="0" borderId="28" xfId="0" applyFont="1" applyFill="1" applyBorder="1"/>
    <xf numFmtId="2" fontId="2" fillId="0" borderId="29" xfId="0" applyNumberFormat="1" applyFont="1" applyFill="1" applyBorder="1" applyAlignment="1">
      <alignment horizontal="center"/>
    </xf>
    <xf numFmtId="166" fontId="2" fillId="0" borderId="85" xfId="0" applyNumberFormat="1" applyFont="1" applyFill="1" applyBorder="1" applyAlignment="1">
      <alignment horizontal="left"/>
    </xf>
    <xf numFmtId="166" fontId="2" fillId="0" borderId="86" xfId="0" applyNumberFormat="1" applyFont="1" applyFill="1" applyBorder="1" applyAlignment="1">
      <alignment horizontal="center"/>
    </xf>
    <xf numFmtId="167" fontId="2" fillId="0" borderId="86" xfId="0" applyNumberFormat="1" applyFont="1" applyFill="1" applyBorder="1" applyAlignment="1">
      <alignment horizontal="center"/>
    </xf>
    <xf numFmtId="168" fontId="2" fillId="0" borderId="27" xfId="0" applyNumberFormat="1" applyFont="1" applyFill="1" applyBorder="1" applyAlignment="1">
      <alignment horizontal="center"/>
    </xf>
    <xf numFmtId="166" fontId="5" fillId="0" borderId="98" xfId="0" applyNumberFormat="1" applyFont="1" applyFill="1" applyBorder="1" applyAlignment="1">
      <alignment horizontal="center"/>
    </xf>
    <xf numFmtId="166" fontId="2" fillId="0" borderId="98" xfId="0" applyNumberFormat="1" applyFont="1" applyFill="1" applyBorder="1" applyAlignment="1">
      <alignment horizontal="center"/>
    </xf>
    <xf numFmtId="166" fontId="2" fillId="0" borderId="22" xfId="0" applyNumberFormat="1" applyFont="1" applyFill="1" applyBorder="1"/>
    <xf numFmtId="166" fontId="2" fillId="0" borderId="118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5" fillId="0" borderId="119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left" vertical="center"/>
    </xf>
    <xf numFmtId="166" fontId="5" fillId="0" borderId="120" xfId="0" applyNumberFormat="1" applyFont="1" applyBorder="1" applyAlignment="1">
      <alignment horizontal="center"/>
    </xf>
    <xf numFmtId="166" fontId="5" fillId="0" borderId="121" xfId="0" applyNumberFormat="1" applyFont="1" applyBorder="1" applyAlignment="1">
      <alignment horizontal="center"/>
    </xf>
    <xf numFmtId="166" fontId="5" fillId="0" borderId="122" xfId="0" applyNumberFormat="1" applyFont="1" applyBorder="1" applyAlignment="1">
      <alignment horizontal="center"/>
    </xf>
    <xf numFmtId="166" fontId="5" fillId="0" borderId="123" xfId="0" applyNumberFormat="1" applyFont="1" applyBorder="1" applyAlignment="1">
      <alignment horizontal="center"/>
    </xf>
    <xf numFmtId="166" fontId="5" fillId="0" borderId="124" xfId="0" applyNumberFormat="1" applyFont="1" applyBorder="1" applyAlignment="1">
      <alignment horizontal="center"/>
    </xf>
    <xf numFmtId="166" fontId="5" fillId="0" borderId="125" xfId="0" applyNumberFormat="1" applyFont="1" applyBorder="1" applyAlignment="1">
      <alignment horizontal="center"/>
    </xf>
    <xf numFmtId="166" fontId="5" fillId="0" borderId="126" xfId="0" applyNumberFormat="1" applyFont="1" applyBorder="1" applyAlignment="1">
      <alignment horizontal="center"/>
    </xf>
    <xf numFmtId="166" fontId="5" fillId="0" borderId="127" xfId="0" applyNumberFormat="1" applyFont="1" applyBorder="1" applyAlignment="1">
      <alignment horizontal="center"/>
    </xf>
    <xf numFmtId="166" fontId="5" fillId="0" borderId="121" xfId="0" applyNumberFormat="1" applyFont="1" applyFill="1" applyBorder="1" applyAlignment="1">
      <alignment horizontal="center"/>
    </xf>
    <xf numFmtId="166" fontId="5" fillId="0" borderId="12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34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0" fillId="0" borderId="34" xfId="0" applyBorder="1" applyAlignment="1">
      <alignment vertical="top"/>
    </xf>
    <xf numFmtId="166" fontId="2" fillId="3" borderId="37" xfId="0" applyNumberFormat="1" applyFont="1" applyFill="1" applyBorder="1" applyAlignment="1">
      <alignment horizontal="left"/>
    </xf>
    <xf numFmtId="166" fontId="6" fillId="3" borderId="38" xfId="0" applyNumberFormat="1" applyFont="1" applyFill="1" applyBorder="1" applyAlignment="1">
      <alignment horizontal="left"/>
    </xf>
    <xf numFmtId="166" fontId="6" fillId="3" borderId="39" xfId="0" applyNumberFormat="1" applyFont="1" applyFill="1" applyBorder="1" applyAlignment="1">
      <alignment horizontal="left"/>
    </xf>
    <xf numFmtId="166" fontId="5" fillId="0" borderId="37" xfId="0" applyNumberFormat="1" applyFont="1" applyBorder="1" applyAlignment="1">
      <alignment horizontal="center"/>
    </xf>
    <xf numFmtId="166" fontId="6" fillId="0" borderId="38" xfId="0" applyNumberFormat="1" applyFont="1" applyBorder="1" applyAlignment="1">
      <alignment horizontal="center"/>
    </xf>
    <xf numFmtId="166" fontId="6" fillId="0" borderId="39" xfId="0" applyNumberFormat="1" applyFont="1" applyBorder="1" applyAlignment="1">
      <alignment horizontal="center"/>
    </xf>
    <xf numFmtId="166" fontId="6" fillId="0" borderId="37" xfId="0" applyNumberFormat="1" applyFont="1" applyBorder="1" applyAlignment="1"/>
    <xf numFmtId="166" fontId="6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5" fillId="3" borderId="31" xfId="0" applyNumberFormat="1" applyFont="1" applyFill="1" applyBorder="1" applyAlignment="1">
      <alignment horizontal="center" vertical="center"/>
    </xf>
    <xf numFmtId="166" fontId="9" fillId="3" borderId="32" xfId="0" applyNumberFormat="1" applyFont="1" applyFill="1" applyBorder="1" applyAlignment="1">
      <alignment horizontal="center"/>
    </xf>
    <xf numFmtId="166" fontId="9" fillId="3" borderId="33" xfId="0" applyNumberFormat="1" applyFont="1" applyFill="1" applyBorder="1" applyAlignment="1">
      <alignment horizontal="center"/>
    </xf>
    <xf numFmtId="166" fontId="5" fillId="4" borderId="37" xfId="0" applyNumberFormat="1" applyFont="1" applyFill="1" applyBorder="1" applyAlignment="1">
      <alignment horizontal="center" vertical="center"/>
    </xf>
    <xf numFmtId="166" fontId="9" fillId="4" borderId="38" xfId="0" applyNumberFormat="1" applyFont="1" applyFill="1" applyBorder="1" applyAlignment="1">
      <alignment horizontal="center"/>
    </xf>
    <xf numFmtId="166" fontId="9" fillId="4" borderId="39" xfId="0" applyNumberFormat="1" applyFont="1" applyFill="1" applyBorder="1" applyAlignment="1">
      <alignment horizontal="center"/>
    </xf>
    <xf numFmtId="166" fontId="5" fillId="4" borderId="31" xfId="0" applyNumberFormat="1" applyFont="1" applyFill="1" applyBorder="1" applyAlignment="1">
      <alignment horizontal="center" vertical="center"/>
    </xf>
    <xf numFmtId="166" fontId="9" fillId="4" borderId="32" xfId="0" applyNumberFormat="1" applyFont="1" applyFill="1" applyBorder="1" applyAlignment="1">
      <alignment horizontal="center"/>
    </xf>
    <xf numFmtId="166" fontId="9" fillId="4" borderId="33" xfId="0" applyNumberFormat="1" applyFont="1" applyFill="1" applyBorder="1" applyAlignment="1">
      <alignment horizontal="center"/>
    </xf>
    <xf numFmtId="166" fontId="5" fillId="3" borderId="37" xfId="0" applyNumberFormat="1" applyFont="1" applyFill="1" applyBorder="1" applyAlignment="1">
      <alignment horizontal="center" vertical="center"/>
    </xf>
    <xf numFmtId="166" fontId="5" fillId="3" borderId="38" xfId="0" applyNumberFormat="1" applyFont="1" applyFill="1" applyBorder="1" applyAlignment="1">
      <alignment horizontal="center" vertical="center"/>
    </xf>
    <xf numFmtId="166" fontId="5" fillId="3" borderId="39" xfId="0" applyNumberFormat="1" applyFont="1" applyFill="1" applyBorder="1" applyAlignment="1">
      <alignment horizontal="center" vertical="center"/>
    </xf>
    <xf numFmtId="166" fontId="5" fillId="3" borderId="54" xfId="0" applyNumberFormat="1" applyFont="1" applyFill="1" applyBorder="1" applyAlignment="1">
      <alignment horizontal="center" vertical="center"/>
    </xf>
    <xf numFmtId="166" fontId="9" fillId="3" borderId="55" xfId="0" applyNumberFormat="1" applyFont="1" applyFill="1" applyBorder="1" applyAlignment="1">
      <alignment horizontal="center"/>
    </xf>
    <xf numFmtId="166" fontId="9" fillId="3" borderId="56" xfId="0" applyNumberFormat="1" applyFont="1" applyFill="1" applyBorder="1" applyAlignment="1">
      <alignment horizontal="center"/>
    </xf>
    <xf numFmtId="166" fontId="7" fillId="0" borderId="34" xfId="0" applyNumberFormat="1" applyFont="1" applyBorder="1" applyAlignment="1">
      <alignment horizontal="center" vertical="top"/>
    </xf>
    <xf numFmtId="166" fontId="8" fillId="0" borderId="34" xfId="0" applyNumberFormat="1" applyFont="1" applyBorder="1" applyAlignment="1">
      <alignment horizontal="center" vertical="top"/>
    </xf>
    <xf numFmtId="166" fontId="0" fillId="0" borderId="34" xfId="0" applyNumberFormat="1" applyBorder="1" applyAlignment="1">
      <alignment vertical="top"/>
    </xf>
    <xf numFmtId="166" fontId="2" fillId="3" borderId="37" xfId="0" applyNumberFormat="1" applyFont="1" applyFill="1" applyBorder="1" applyAlignment="1">
      <alignment horizontal="center"/>
    </xf>
    <xf numFmtId="166" fontId="0" fillId="3" borderId="38" xfId="0" applyNumberFormat="1" applyFill="1" applyBorder="1" applyAlignment="1">
      <alignment horizontal="center"/>
    </xf>
    <xf numFmtId="166" fontId="0" fillId="3" borderId="39" xfId="0" applyNumberFormat="1" applyFill="1" applyBorder="1" applyAlignment="1">
      <alignment horizontal="center"/>
    </xf>
    <xf numFmtId="166" fontId="8" fillId="0" borderId="38" xfId="0" applyNumberFormat="1" applyFont="1" applyBorder="1" applyAlignment="1">
      <alignment horizontal="center"/>
    </xf>
    <xf numFmtId="166" fontId="8" fillId="0" borderId="39" xfId="0" applyNumberFormat="1" applyFon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9" fillId="3" borderId="38" xfId="0" applyNumberFormat="1" applyFont="1" applyFill="1" applyBorder="1" applyAlignment="1">
      <alignment horizontal="center"/>
    </xf>
    <xf numFmtId="166" fontId="9" fillId="3" borderId="39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3" borderId="37" xfId="0" applyFont="1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37" xfId="0" applyBorder="1" applyAlignment="1"/>
    <xf numFmtId="0" fontId="0" fillId="0" borderId="38" xfId="0" applyBorder="1" applyAlignment="1"/>
    <xf numFmtId="0" fontId="5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0" fillId="0" borderId="39" xfId="0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7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4" xfId="0" applyBorder="1" applyAlignment="1"/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Y44"/>
  <sheetViews>
    <sheetView tabSelected="1" zoomScale="90" zoomScaleNormal="90" workbookViewId="0">
      <selection activeCell="S39" sqref="S39"/>
    </sheetView>
  </sheetViews>
  <sheetFormatPr defaultRowHeight="12.75" x14ac:dyDescent="0.2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8" customWidth="1"/>
    <col min="6" max="10" width="4.85546875" customWidth="1"/>
    <col min="11" max="11" width="4.85546875" style="10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6.75" customHeight="1" x14ac:dyDescent="0.2">
      <c r="A1" s="424" t="s">
        <v>113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  <c r="N1" s="426"/>
      <c r="O1" s="426"/>
      <c r="P1" s="426"/>
    </row>
    <row r="2" spans="1:18" ht="44.25" customHeight="1" thickBot="1" x14ac:dyDescent="0.25">
      <c r="A2" s="427" t="s">
        <v>87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  <c r="N2" s="429"/>
      <c r="O2" s="429"/>
      <c r="P2" s="429"/>
      <c r="Q2" s="89"/>
    </row>
    <row r="3" spans="1:18" ht="17.25" thickTop="1" thickBot="1" x14ac:dyDescent="0.3">
      <c r="A3" s="430"/>
      <c r="B3" s="431"/>
      <c r="C3" s="431"/>
      <c r="D3" s="431"/>
      <c r="E3" s="432"/>
      <c r="F3" s="433" t="s">
        <v>9</v>
      </c>
      <c r="G3" s="434"/>
      <c r="H3" s="434"/>
      <c r="I3" s="435"/>
      <c r="J3" s="433" t="s">
        <v>8</v>
      </c>
      <c r="K3" s="434"/>
      <c r="L3" s="434"/>
      <c r="M3" s="435"/>
      <c r="N3" s="436"/>
      <c r="O3" s="437"/>
      <c r="P3" s="438"/>
      <c r="Q3" s="43"/>
    </row>
    <row r="4" spans="1:18" ht="16.5" thickBot="1" x14ac:dyDescent="0.3">
      <c r="A4" s="138" t="s">
        <v>0</v>
      </c>
      <c r="B4" s="139" t="s">
        <v>1</v>
      </c>
      <c r="C4" s="140" t="s">
        <v>6</v>
      </c>
      <c r="D4" s="140" t="s">
        <v>10</v>
      </c>
      <c r="E4" s="141" t="s">
        <v>7</v>
      </c>
      <c r="F4" s="142" t="s">
        <v>2</v>
      </c>
      <c r="G4" s="143" t="s">
        <v>3</v>
      </c>
      <c r="H4" s="143" t="s">
        <v>4</v>
      </c>
      <c r="I4" s="144" t="s">
        <v>9</v>
      </c>
      <c r="J4" s="145" t="s">
        <v>2</v>
      </c>
      <c r="K4" s="143" t="s">
        <v>3</v>
      </c>
      <c r="L4" s="143" t="s">
        <v>4</v>
      </c>
      <c r="M4" s="144" t="s">
        <v>11</v>
      </c>
      <c r="N4" s="146" t="s">
        <v>12</v>
      </c>
      <c r="O4" s="139" t="s">
        <v>5</v>
      </c>
      <c r="P4" s="147" t="s">
        <v>49</v>
      </c>
      <c r="Q4" s="42"/>
    </row>
    <row r="5" spans="1:18" ht="17.25" thickTop="1" thickBot="1" x14ac:dyDescent="0.3">
      <c r="A5" s="442" t="s">
        <v>121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  <c r="Q5" s="42"/>
    </row>
    <row r="6" spans="1:18" ht="15.75" hidden="1" x14ac:dyDescent="0.25">
      <c r="A6" s="258"/>
      <c r="B6" s="259"/>
      <c r="C6" s="224">
        <v>61</v>
      </c>
      <c r="D6" s="151"/>
      <c r="E6" s="204">
        <f>10^(0.794358141*((LOG((C6/174.393)/LOG(10))*(LOG((C6/174.393)/LOG(10))))))</f>
        <v>1.4632549677285687</v>
      </c>
      <c r="F6" s="263"/>
      <c r="G6" s="225"/>
      <c r="H6" s="225"/>
      <c r="I6" s="206">
        <f>IF(MAX(F6:H6)&lt;0,0,MAX(F6:H6))</f>
        <v>0</v>
      </c>
      <c r="J6" s="263"/>
      <c r="K6" s="225"/>
      <c r="L6" s="225"/>
      <c r="M6" s="206">
        <f>IF(MAX(J6:L6)&lt;0,0,MAX(J6:L6))</f>
        <v>0</v>
      </c>
      <c r="N6" s="207">
        <f>I6+M6</f>
        <v>0</v>
      </c>
      <c r="O6" s="218">
        <f>N6*E6</f>
        <v>0</v>
      </c>
      <c r="P6" s="187">
        <f>RANK(N6,N6:N9,0)</f>
        <v>3</v>
      </c>
      <c r="Q6" s="42"/>
    </row>
    <row r="7" spans="1:18" ht="15.75" x14ac:dyDescent="0.25">
      <c r="A7" s="109" t="s">
        <v>118</v>
      </c>
      <c r="B7" s="94" t="s">
        <v>117</v>
      </c>
      <c r="C7" s="111">
        <v>53.8</v>
      </c>
      <c r="D7" s="110">
        <v>1985</v>
      </c>
      <c r="E7" s="289">
        <f t="shared" ref="E7:E8" si="0">10^(0.89726074*((LOG((C7/148.026)/LOG(10))*(LOG((C7/148.026)/LOG(10))))))</f>
        <v>1.4905929535993612</v>
      </c>
      <c r="F7" s="252">
        <v>40</v>
      </c>
      <c r="G7" s="131">
        <v>-43</v>
      </c>
      <c r="H7" s="131">
        <v>-43</v>
      </c>
      <c r="I7" s="292">
        <f t="shared" ref="I7" si="1">IF(MAX(F7:H7)&lt;0,0,MAX(F7:H7))</f>
        <v>40</v>
      </c>
      <c r="J7" s="131">
        <v>55</v>
      </c>
      <c r="K7" s="132">
        <v>-57</v>
      </c>
      <c r="L7" s="131">
        <v>57</v>
      </c>
      <c r="M7" s="291">
        <f t="shared" ref="M7" si="2">IF(MAX(J7:L7)&lt;0,0,MAX(J7:L7))</f>
        <v>57</v>
      </c>
      <c r="N7" s="36">
        <f t="shared" ref="N7" si="3">I7+M7</f>
        <v>97</v>
      </c>
      <c r="O7" s="30">
        <f t="shared" ref="O7" si="4">N7*E7</f>
        <v>144.58751649913805</v>
      </c>
      <c r="P7" s="156">
        <f>RANK(N7,N5:N8,0)</f>
        <v>2</v>
      </c>
      <c r="Q7" s="42"/>
    </row>
    <row r="8" spans="1:18" ht="16.5" thickBot="1" x14ac:dyDescent="0.3">
      <c r="A8" s="27" t="s">
        <v>115</v>
      </c>
      <c r="B8" s="53" t="s">
        <v>117</v>
      </c>
      <c r="C8" s="11">
        <v>55</v>
      </c>
      <c r="D8" s="14">
        <v>1992</v>
      </c>
      <c r="E8" s="289">
        <f t="shared" si="0"/>
        <v>1.4651580065753265</v>
      </c>
      <c r="F8" s="252">
        <v>-43</v>
      </c>
      <c r="G8" s="131">
        <v>-43</v>
      </c>
      <c r="H8" s="131">
        <v>44</v>
      </c>
      <c r="I8" s="292">
        <f>IF(MAX(F8:H8)&lt;0,0,MAX(F8:H8))</f>
        <v>44</v>
      </c>
      <c r="J8" s="131">
        <v>52</v>
      </c>
      <c r="K8" s="131">
        <v>54</v>
      </c>
      <c r="L8" s="131">
        <v>-56</v>
      </c>
      <c r="M8" s="291">
        <f>IF(MAX(J8:L8)&lt;0,0,MAX(J8:L8))</f>
        <v>54</v>
      </c>
      <c r="N8" s="36">
        <f>I8+M8</f>
        <v>98</v>
      </c>
      <c r="O8" s="30">
        <f>N8*E8</f>
        <v>143.58548464438201</v>
      </c>
      <c r="P8" s="156">
        <f>RANK(N8,N6:N9,0)</f>
        <v>1</v>
      </c>
      <c r="Q8" s="42"/>
    </row>
    <row r="9" spans="1:18" ht="16.5" hidden="1" thickBot="1" x14ac:dyDescent="0.3">
      <c r="A9" s="157"/>
      <c r="B9" s="150"/>
      <c r="C9" s="133">
        <v>59.6</v>
      </c>
      <c r="D9" s="150"/>
      <c r="E9" s="190">
        <f>10^(0.794358141*((LOG((C9/174.393)/LOG(10))*(LOG((C9/174.393)/LOG(10))))))</f>
        <v>1.4883636694761329</v>
      </c>
      <c r="F9" s="16"/>
      <c r="G9" s="13"/>
      <c r="H9" s="13"/>
      <c r="I9" s="153">
        <f>IF(MAX(F9:H9)&lt;0,0,MAX(F9:H9))</f>
        <v>0</v>
      </c>
      <c r="J9" s="35"/>
      <c r="K9" s="13"/>
      <c r="L9" s="13"/>
      <c r="M9" s="153">
        <f>IF(MAX(J9:L9)&lt;0,0,MAX(J9:L9))</f>
        <v>0</v>
      </c>
      <c r="N9" s="154">
        <f>I9+M9</f>
        <v>0</v>
      </c>
      <c r="O9" s="155">
        <f>N9*E9</f>
        <v>0</v>
      </c>
      <c r="P9" s="187">
        <f>RANK(N9,N6:N9,0)</f>
        <v>3</v>
      </c>
      <c r="Q9" s="42"/>
    </row>
    <row r="10" spans="1:18" ht="17.25" hidden="1" thickTop="1" thickBot="1" x14ac:dyDescent="0.3">
      <c r="A10" s="445" t="s">
        <v>73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7"/>
      <c r="Q10" s="39"/>
    </row>
    <row r="11" spans="1:18" ht="16.5" hidden="1" thickBot="1" x14ac:dyDescent="0.3">
      <c r="A11" s="148"/>
      <c r="B11" s="149"/>
      <c r="C11" s="133">
        <v>61</v>
      </c>
      <c r="D11" s="151"/>
      <c r="E11" s="152">
        <f>10^(0.794358141*((LOG((C11/174.393)/LOG(10))*(LOG((C11/174.393)/LOG(10))))))</f>
        <v>1.4632549677285687</v>
      </c>
      <c r="F11" s="115"/>
      <c r="G11" s="12"/>
      <c r="H11" s="12"/>
      <c r="I11" s="153">
        <f>IF(MAX(F11:H11)&lt;0,0,MAX(F11:H11))</f>
        <v>0</v>
      </c>
      <c r="J11" s="115"/>
      <c r="K11" s="12"/>
      <c r="L11" s="12"/>
      <c r="M11" s="153">
        <f>IF(MAX(J11:L11)&lt;0,0,MAX(J11:L11))</f>
        <v>0</v>
      </c>
      <c r="N11" s="154">
        <f>I11+M11</f>
        <v>0</v>
      </c>
      <c r="O11" s="155">
        <f>N11*E11</f>
        <v>0</v>
      </c>
      <c r="P11" s="187">
        <f>RANK(N11,N11:N13,0)</f>
        <v>1</v>
      </c>
      <c r="Q11" s="84"/>
    </row>
    <row r="12" spans="1:18" ht="16.5" hidden="1" thickBot="1" x14ac:dyDescent="0.3">
      <c r="A12" s="160"/>
      <c r="B12" s="150"/>
      <c r="C12" s="133">
        <v>56</v>
      </c>
      <c r="D12" s="150">
        <v>2000</v>
      </c>
      <c r="E12" s="152">
        <f>10^(0.794358141*((LOG((C12/174.393)/LOG(10))*(LOG((C12/174.393)/LOG(10))))))</f>
        <v>1.5607564739647632</v>
      </c>
      <c r="F12" s="35"/>
      <c r="G12" s="13"/>
      <c r="H12" s="13"/>
      <c r="I12" s="153">
        <f>IF(MAX(F12:H12)&lt;0,0,MAX(F12:H12))</f>
        <v>0</v>
      </c>
      <c r="J12" s="35"/>
      <c r="K12" s="13"/>
      <c r="L12" s="13"/>
      <c r="M12" s="153">
        <f>IF(MAX(J12:L12)&lt;0,0,MAX(J12:L12))</f>
        <v>0</v>
      </c>
      <c r="N12" s="154">
        <f>I12+M12</f>
        <v>0</v>
      </c>
      <c r="O12" s="155">
        <f>N12*E12</f>
        <v>0</v>
      </c>
      <c r="P12" s="187">
        <f>RANK(N12,N11:N13,0)</f>
        <v>1</v>
      </c>
      <c r="Q12" s="85"/>
    </row>
    <row r="13" spans="1:18" ht="16.5" hidden="1" thickBot="1" x14ac:dyDescent="0.3">
      <c r="A13" s="264"/>
      <c r="B13" s="163"/>
      <c r="C13" s="134">
        <v>59.6</v>
      </c>
      <c r="D13" s="163"/>
      <c r="E13" s="164">
        <f>10^(0.794358141*((LOG((C13/174.393)/LOG(10))*(LOG((C13/174.393)/LOG(10))))))</f>
        <v>1.4883636694761329</v>
      </c>
      <c r="F13" s="198"/>
      <c r="G13" s="199"/>
      <c r="H13" s="199"/>
      <c r="I13" s="167">
        <f>IF(MAX(F13:H13)&lt;0,0,MAX(F13:H13))</f>
        <v>0</v>
      </c>
      <c r="J13" s="200"/>
      <c r="K13" s="199"/>
      <c r="L13" s="199"/>
      <c r="M13" s="167">
        <f>IF(MAX(J13:L13)&lt;0,0,MAX(J13:L13))</f>
        <v>0</v>
      </c>
      <c r="N13" s="169">
        <f>I13+M13</f>
        <v>0</v>
      </c>
      <c r="O13" s="170">
        <f>N13*E13</f>
        <v>0</v>
      </c>
      <c r="P13" s="188">
        <f>RANK(N13,N11:N13,0)</f>
        <v>1</v>
      </c>
      <c r="Q13" s="85"/>
    </row>
    <row r="14" spans="1:18" ht="17.25" thickTop="1" thickBot="1" x14ac:dyDescent="0.3">
      <c r="A14" s="442" t="s">
        <v>30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4"/>
      <c r="Q14" s="85"/>
    </row>
    <row r="15" spans="1:18" ht="15.75" hidden="1" x14ac:dyDescent="0.25">
      <c r="A15" s="158"/>
      <c r="B15" s="265"/>
      <c r="C15" s="224">
        <v>68.099999999999994</v>
      </c>
      <c r="D15" s="151">
        <v>1998</v>
      </c>
      <c r="E15" s="204">
        <f>10^(0.794358141*((LOG((C15/174.393)/LOG(10))*(LOG((C15/174.393)/LOG(10))))))</f>
        <v>1.356687174669762</v>
      </c>
      <c r="F15" s="263"/>
      <c r="G15" s="225"/>
      <c r="H15" s="225"/>
      <c r="I15" s="206">
        <f>IF(MAX(F15:H15)&lt;0,0,MAX(F15:H15))</f>
        <v>0</v>
      </c>
      <c r="J15" s="263"/>
      <c r="K15" s="225"/>
      <c r="L15" s="225"/>
      <c r="M15" s="206">
        <f>IF(MAX(J15:L15)&lt;0,0,MAX(J15:L15))</f>
        <v>0</v>
      </c>
      <c r="N15" s="207">
        <f>I15+M15</f>
        <v>0</v>
      </c>
      <c r="O15" s="218">
        <f>N15*E15</f>
        <v>0</v>
      </c>
      <c r="P15" s="187">
        <f>RANK(N15,N15:N18,0)</f>
        <v>2</v>
      </c>
      <c r="Q15" s="85"/>
      <c r="R15" s="81"/>
    </row>
    <row r="16" spans="1:18" ht="16.5" thickBot="1" x14ac:dyDescent="0.3">
      <c r="A16" s="387" t="s">
        <v>120</v>
      </c>
      <c r="B16" s="388" t="s">
        <v>76</v>
      </c>
      <c r="C16" s="389">
        <v>63.8</v>
      </c>
      <c r="D16" s="388">
        <v>1988</v>
      </c>
      <c r="E16" s="390">
        <f>10^(0.89726074*((LOG((C16/148.026)/LOG(10))*(LOG((C16/148.026)/LOG(10))))))</f>
        <v>1.3178823760507326</v>
      </c>
      <c r="F16" s="247">
        <v>30</v>
      </c>
      <c r="G16" s="248">
        <v>34</v>
      </c>
      <c r="H16" s="248">
        <v>36</v>
      </c>
      <c r="I16" s="314">
        <f>IF(MAX(F16:H16)&lt;0,0,MAX(F16:H16))</f>
        <v>36</v>
      </c>
      <c r="J16" s="248">
        <v>40</v>
      </c>
      <c r="K16" s="248">
        <v>45</v>
      </c>
      <c r="L16" s="248">
        <v>48</v>
      </c>
      <c r="M16" s="249">
        <f>IF(MAX(J16:L16)&lt;0,0,MAX(J16:L16))</f>
        <v>48</v>
      </c>
      <c r="N16" s="380">
        <f>I16+M16</f>
        <v>84</v>
      </c>
      <c r="O16" s="381">
        <f>N16*E16</f>
        <v>110.70211958826154</v>
      </c>
      <c r="P16" s="382">
        <f>RANK(N16,N15:N18,0)</f>
        <v>1</v>
      </c>
      <c r="Q16" s="85"/>
    </row>
    <row r="17" spans="1:25" ht="16.5" hidden="1" thickBot="1" x14ac:dyDescent="0.3">
      <c r="A17" s="223"/>
      <c r="B17" s="214"/>
      <c r="C17" s="224">
        <v>60</v>
      </c>
      <c r="D17" s="214">
        <v>2000</v>
      </c>
      <c r="E17" s="204">
        <f>10^(0.794358141*((LOG((C17/174.393)/LOG(10))*(LOG((C17/174.393)/LOG(10))))))</f>
        <v>1.4810297176114258</v>
      </c>
      <c r="F17" s="386"/>
      <c r="G17" s="232"/>
      <c r="H17" s="232"/>
      <c r="I17" s="206">
        <f>IF(MAX(F17:H17)&lt;0,0,MAX(F17:H17))</f>
        <v>0</v>
      </c>
      <c r="J17" s="386"/>
      <c r="K17" s="232"/>
      <c r="L17" s="232"/>
      <c r="M17" s="206">
        <f>IF(MAX(J17:L17)&lt;0,0,MAX(J17:L17))</f>
        <v>0</v>
      </c>
      <c r="N17" s="207">
        <f>I17+M17</f>
        <v>0</v>
      </c>
      <c r="O17" s="208">
        <f>N17*E17</f>
        <v>0</v>
      </c>
      <c r="P17" s="156">
        <f>RANK(N17,N15:N18,0)</f>
        <v>2</v>
      </c>
      <c r="Q17" s="85"/>
    </row>
    <row r="18" spans="1:25" ht="15.6" hidden="1" customHeight="1" thickBot="1" x14ac:dyDescent="0.3">
      <c r="A18" s="185"/>
      <c r="B18" s="163"/>
      <c r="C18" s="134">
        <v>62</v>
      </c>
      <c r="D18" s="163"/>
      <c r="E18" s="191">
        <f>10^(0.794358141*((LOG((C18/174.393)/LOG(10))*(LOG((C18/174.393)/LOG(10))))))</f>
        <v>1.4462434115461982</v>
      </c>
      <c r="F18" s="198"/>
      <c r="G18" s="199"/>
      <c r="H18" s="199"/>
      <c r="I18" s="167">
        <f>IF(MAX(F18:H18)&lt;0,0,MAX(F18:H18))</f>
        <v>0</v>
      </c>
      <c r="J18" s="200"/>
      <c r="K18" s="199"/>
      <c r="L18" s="199"/>
      <c r="M18" s="167">
        <f>IF(MAX(J18:L18)&lt;0,0,MAX(J18:L18))</f>
        <v>0</v>
      </c>
      <c r="N18" s="169">
        <f>I18+M18</f>
        <v>0</v>
      </c>
      <c r="O18" s="170">
        <f>N18*E18</f>
        <v>0</v>
      </c>
      <c r="P18" s="188">
        <f>RANK(N18,N15:N18,0)</f>
        <v>2</v>
      </c>
      <c r="Q18" s="85"/>
    </row>
    <row r="19" spans="1:25" ht="17.25" thickTop="1" thickBot="1" x14ac:dyDescent="0.3">
      <c r="A19" s="448" t="s">
        <v>122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50"/>
      <c r="Q19" s="85"/>
    </row>
    <row r="20" spans="1:25" ht="15.75" hidden="1" customHeight="1" x14ac:dyDescent="0.25">
      <c r="A20" s="256"/>
      <c r="B20" s="214"/>
      <c r="C20" s="224">
        <v>72.7</v>
      </c>
      <c r="D20" s="214"/>
      <c r="E20" s="204">
        <f>10^(0.794358141*((LOG((C20/174.393)/LOG(10))*(LOG((C20/174.393)/LOG(10))))))</f>
        <v>1.3022731257935971</v>
      </c>
      <c r="F20" s="242"/>
      <c r="G20" s="225"/>
      <c r="H20" s="225"/>
      <c r="I20" s="206">
        <f t="shared" ref="I20:I23" si="5">IF(MAX(F20:H20)&lt;0,0,MAX(F20:H20))</f>
        <v>0</v>
      </c>
      <c r="J20" s="225"/>
      <c r="K20" s="225"/>
      <c r="L20" s="225"/>
      <c r="M20" s="206">
        <f t="shared" ref="M20:M23" si="6">IF(MAX(J20:L20)&lt;0,0,MAX(J20:L20))</f>
        <v>0</v>
      </c>
      <c r="N20" s="207">
        <f t="shared" ref="N20:N23" si="7">I20+M20</f>
        <v>0</v>
      </c>
      <c r="O20" s="218">
        <f t="shared" ref="O20:O23" si="8">N20*E20</f>
        <v>0</v>
      </c>
      <c r="P20" s="187">
        <f>RANK(N20,N20:N23,0)</f>
        <v>1</v>
      </c>
      <c r="Q20" s="84"/>
      <c r="R20" s="81"/>
    </row>
    <row r="21" spans="1:25" ht="16.5" thickBot="1" x14ac:dyDescent="0.3">
      <c r="A21" s="391" t="s">
        <v>114</v>
      </c>
      <c r="B21" s="392" t="s">
        <v>117</v>
      </c>
      <c r="C21" s="393">
        <v>71</v>
      </c>
      <c r="D21" s="392">
        <v>1993</v>
      </c>
      <c r="E21" s="295">
        <f t="shared" ref="E21" si="9">10^(0.89726074*((LOG((C21/148.026)/LOG(10))*(LOG((C21/148.026)/LOG(10))))))</f>
        <v>1.2341039845463153</v>
      </c>
      <c r="F21" s="394">
        <v>-60</v>
      </c>
      <c r="G21" s="297">
        <v>-60</v>
      </c>
      <c r="H21" s="297">
        <v>-67</v>
      </c>
      <c r="I21" s="296">
        <f>IF(MAX(F21:H21)&lt;0,0,MAX(F21:H21))</f>
        <v>0</v>
      </c>
      <c r="J21" s="395" t="s">
        <v>131</v>
      </c>
      <c r="K21" s="297" t="s">
        <v>131</v>
      </c>
      <c r="L21" s="297" t="s">
        <v>131</v>
      </c>
      <c r="M21" s="296">
        <f>IF(MAX(J21:L21)&lt;0,0,MAX(J21:L21))</f>
        <v>0</v>
      </c>
      <c r="N21" s="345">
        <f>I21+M21</f>
        <v>0</v>
      </c>
      <c r="O21" s="33">
        <f>N21*E21</f>
        <v>0</v>
      </c>
      <c r="P21" s="396" t="s">
        <v>124</v>
      </c>
      <c r="Q21" s="84"/>
    </row>
    <row r="22" spans="1:25" ht="16.5" hidden="1" thickBot="1" x14ac:dyDescent="0.3">
      <c r="A22" s="293"/>
      <c r="B22" s="214"/>
      <c r="C22" s="224">
        <v>30</v>
      </c>
      <c r="D22" s="214">
        <v>2000</v>
      </c>
      <c r="E22" s="204">
        <f>10^(0.794358141*((LOG((C22/174.393)/LOG(10))*(LOG((C22/174.393)/LOG(10))))))</f>
        <v>2.9117814397877648</v>
      </c>
      <c r="F22" s="242"/>
      <c r="G22" s="225"/>
      <c r="H22" s="225"/>
      <c r="I22" s="206">
        <f t="shared" si="5"/>
        <v>0</v>
      </c>
      <c r="J22" s="225"/>
      <c r="K22" s="225"/>
      <c r="L22" s="225"/>
      <c r="M22" s="206">
        <f t="shared" si="6"/>
        <v>0</v>
      </c>
      <c r="N22" s="207">
        <f t="shared" si="7"/>
        <v>0</v>
      </c>
      <c r="O22" s="218">
        <f t="shared" si="8"/>
        <v>0</v>
      </c>
      <c r="P22" s="187">
        <f>RANK(N22,N20:N23,0)</f>
        <v>1</v>
      </c>
      <c r="Q22" s="84"/>
      <c r="R22" s="81"/>
    </row>
    <row r="23" spans="1:25" ht="16.5" hidden="1" thickBot="1" x14ac:dyDescent="0.3">
      <c r="A23" s="162"/>
      <c r="B23" s="163"/>
      <c r="C23" s="134">
        <v>72.2</v>
      </c>
      <c r="D23" s="163"/>
      <c r="E23" s="191">
        <f>10^(0.794358141*((LOG((C23/174.393)/LOG(10))*(LOG((C23/174.393)/LOG(10))))))</f>
        <v>1.3077316748012733</v>
      </c>
      <c r="F23" s="129"/>
      <c r="G23" s="130"/>
      <c r="H23" s="130"/>
      <c r="I23" s="167">
        <f t="shared" si="5"/>
        <v>0</v>
      </c>
      <c r="J23" s="130"/>
      <c r="K23" s="130"/>
      <c r="L23" s="130"/>
      <c r="M23" s="167">
        <f t="shared" si="6"/>
        <v>0</v>
      </c>
      <c r="N23" s="169">
        <f t="shared" si="7"/>
        <v>0</v>
      </c>
      <c r="O23" s="170">
        <f t="shared" si="8"/>
        <v>0</v>
      </c>
      <c r="P23" s="188">
        <f>RANK(N23,N20:N23,0)</f>
        <v>1</v>
      </c>
      <c r="Q23" s="84"/>
      <c r="R23" s="81"/>
    </row>
    <row r="24" spans="1:25" ht="17.25" thickTop="1" thickBot="1" x14ac:dyDescent="0.3">
      <c r="A24" s="451" t="s">
        <v>123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3"/>
      <c r="Q24" s="85"/>
      <c r="R24" s="119"/>
      <c r="S24" s="119"/>
      <c r="T24" s="119"/>
      <c r="U24" s="119"/>
      <c r="V24" s="119"/>
      <c r="W24" s="119"/>
      <c r="X24" s="119"/>
      <c r="Y24" s="119"/>
    </row>
    <row r="25" spans="1:25" s="59" customFormat="1" ht="15.75" x14ac:dyDescent="0.25">
      <c r="A25" s="282" t="s">
        <v>119</v>
      </c>
      <c r="B25" s="283" t="s">
        <v>117</v>
      </c>
      <c r="C25" s="284">
        <v>75.099999999999994</v>
      </c>
      <c r="D25" s="285">
        <v>1991</v>
      </c>
      <c r="E25" s="288">
        <f t="shared" ref="E25:E26" si="10">10^(0.89726074*((LOG((C25/148.026)/LOG(10))*(LOG((C25/148.026)/LOG(10))))))</f>
        <v>1.1965321135441158</v>
      </c>
      <c r="F25" s="251">
        <v>40</v>
      </c>
      <c r="G25" s="255">
        <v>43</v>
      </c>
      <c r="H25" s="255">
        <v>-45</v>
      </c>
      <c r="I25" s="290">
        <f>IF(MAX(F25:H25)&lt;0,0,MAX(F25:H25))</f>
        <v>43</v>
      </c>
      <c r="J25" s="251">
        <v>55</v>
      </c>
      <c r="K25" s="255">
        <v>-60</v>
      </c>
      <c r="L25" s="255">
        <v>60</v>
      </c>
      <c r="M25" s="237">
        <f>IF(MAX(J25:L25)&lt;0,0,MAX(J25:L25))</f>
        <v>60</v>
      </c>
      <c r="N25" s="207">
        <f>I25+M25</f>
        <v>103</v>
      </c>
      <c r="O25" s="208">
        <f>N25*E25</f>
        <v>123.24280769504392</v>
      </c>
      <c r="P25" s="156">
        <f>RANK(N25,N25:N28,0)</f>
        <v>2</v>
      </c>
      <c r="Q25" s="120"/>
      <c r="R25" s="121"/>
      <c r="S25" s="122"/>
      <c r="T25" s="122"/>
      <c r="U25" s="122"/>
      <c r="V25" s="122"/>
      <c r="W25" s="122"/>
      <c r="X25" s="122"/>
      <c r="Y25" s="122"/>
    </row>
    <row r="26" spans="1:25" s="59" customFormat="1" ht="16.5" thickBot="1" x14ac:dyDescent="0.3">
      <c r="A26" s="294" t="s">
        <v>116</v>
      </c>
      <c r="B26" s="54" t="s">
        <v>117</v>
      </c>
      <c r="C26" s="44">
        <v>109</v>
      </c>
      <c r="D26" s="45">
        <v>1983</v>
      </c>
      <c r="E26" s="295">
        <f t="shared" si="10"/>
        <v>1.0371713966957028</v>
      </c>
      <c r="F26" s="271">
        <v>50</v>
      </c>
      <c r="G26" s="257">
        <v>55</v>
      </c>
      <c r="H26" s="257">
        <v>57</v>
      </c>
      <c r="I26" s="296">
        <f>IF(MAX(F26:H26)&lt;0,0,MAX(F26:H26))</f>
        <v>57</v>
      </c>
      <c r="J26" s="271">
        <v>65</v>
      </c>
      <c r="K26" s="297">
        <v>72</v>
      </c>
      <c r="L26" s="297">
        <v>75</v>
      </c>
      <c r="M26" s="239">
        <f>IF(MAX(J26:L26)&lt;0,0,MAX(J26:L26))</f>
        <v>75</v>
      </c>
      <c r="N26" s="240">
        <f>I26+M26</f>
        <v>132</v>
      </c>
      <c r="O26" s="193">
        <f>N26*E26</f>
        <v>136.90662436383278</v>
      </c>
      <c r="P26" s="180">
        <f>RANK(N26,N25:N28,0)</f>
        <v>1</v>
      </c>
      <c r="Q26" s="120"/>
      <c r="R26" s="121"/>
      <c r="S26" s="122"/>
      <c r="T26" s="122"/>
      <c r="U26" s="122"/>
      <c r="V26" s="122"/>
      <c r="W26" s="122"/>
      <c r="X26" s="122"/>
      <c r="Y26" s="122"/>
    </row>
    <row r="27" spans="1:25" s="59" customFormat="1" ht="15.75" hidden="1" x14ac:dyDescent="0.25">
      <c r="A27" s="293"/>
      <c r="B27" s="214"/>
      <c r="C27" s="224">
        <v>75</v>
      </c>
      <c r="D27" s="214">
        <v>1999</v>
      </c>
      <c r="E27" s="204">
        <f>10^(0.794358141*((LOG((C27/174.393)/LOG(10))*(LOG((C27/174.393)/LOG(10))))))</f>
        <v>1.2784425484161912</v>
      </c>
      <c r="F27" s="205"/>
      <c r="G27" s="205"/>
      <c r="H27" s="205"/>
      <c r="I27" s="206">
        <f>IF(MAX(F27:H27)&lt;0,0,MAX(F27:H27))</f>
        <v>0</v>
      </c>
      <c r="J27" s="205"/>
      <c r="K27" s="205"/>
      <c r="L27" s="205"/>
      <c r="M27" s="206">
        <f>IF(MAX(J27:L27)&lt;0,0,MAX(J27:L27))</f>
        <v>0</v>
      </c>
      <c r="N27" s="207">
        <f>I27+M27</f>
        <v>0</v>
      </c>
      <c r="O27" s="208">
        <f>N27*E27</f>
        <v>0</v>
      </c>
      <c r="P27" s="156">
        <f>RANK(N27,N25:N28,0)</f>
        <v>3</v>
      </c>
      <c r="Q27" s="120"/>
      <c r="R27" s="122"/>
      <c r="S27" s="122"/>
      <c r="T27" s="122"/>
      <c r="U27" s="122"/>
      <c r="V27" s="122"/>
      <c r="W27" s="122"/>
      <c r="X27" s="122"/>
      <c r="Y27" s="122"/>
    </row>
    <row r="28" spans="1:25" ht="16.5" hidden="1" thickBot="1" x14ac:dyDescent="0.3">
      <c r="A28" s="157"/>
      <c r="B28" s="150"/>
      <c r="C28" s="133">
        <v>70</v>
      </c>
      <c r="D28" s="173">
        <v>2000</v>
      </c>
      <c r="E28" s="190">
        <f>10^(0.794358141*((LOG((C28/174.393)/LOG(10))*(LOG((C28/174.393)/LOG(10))))))</f>
        <v>1.3330283168520434</v>
      </c>
      <c r="F28" s="131"/>
      <c r="G28" s="131"/>
      <c r="H28" s="131"/>
      <c r="I28" s="153">
        <f>IF(MAX(F28:H28)&lt;0,0,MAX(F28:H28))</f>
        <v>0</v>
      </c>
      <c r="J28" s="131"/>
      <c r="K28" s="131"/>
      <c r="L28" s="131"/>
      <c r="M28" s="153">
        <f>IF(MAX(J28:L28)&lt;0,0,MAX(J28:L28))</f>
        <v>0</v>
      </c>
      <c r="N28" s="154">
        <f>I28+M28</f>
        <v>0</v>
      </c>
      <c r="O28" s="192">
        <f>N28*E28</f>
        <v>0</v>
      </c>
      <c r="P28" s="156">
        <f>RANK(N28,N25:N28,0)</f>
        <v>3</v>
      </c>
      <c r="Q28" s="85"/>
    </row>
    <row r="29" spans="1:25" ht="16.5" hidden="1" thickTop="1" x14ac:dyDescent="0.25">
      <c r="A29" s="439" t="s">
        <v>26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1"/>
      <c r="Q29" s="85"/>
    </row>
    <row r="30" spans="1:25" ht="15.75" hidden="1" x14ac:dyDescent="0.25">
      <c r="A30" s="160"/>
      <c r="B30" s="150"/>
      <c r="C30" s="133">
        <v>83.4</v>
      </c>
      <c r="D30" s="150">
        <v>1997</v>
      </c>
      <c r="E30" s="190">
        <f t="shared" ref="E30:E32" si="11">10^(0.794358141*((LOG((C30/174.393)/LOG(10))*(LOG((C30/174.393)/LOG(10))))))</f>
        <v>1.2064988786706048</v>
      </c>
      <c r="F30" s="12"/>
      <c r="G30" s="12"/>
      <c r="H30" s="12"/>
      <c r="I30" s="153">
        <f>IF(MAX(F30:H30)&lt;0,0,MAX(F30:H30))</f>
        <v>0</v>
      </c>
      <c r="J30" s="12"/>
      <c r="K30" s="12"/>
      <c r="L30" s="12"/>
      <c r="M30" s="153">
        <f>IF(MAX(J30:L30)&lt;0,0,MAX(J30:L30))</f>
        <v>0</v>
      </c>
      <c r="N30" s="154">
        <f>I30+M30</f>
        <v>0</v>
      </c>
      <c r="O30" s="192">
        <f>N30*E30</f>
        <v>0</v>
      </c>
      <c r="P30" s="156">
        <f>RANK(N30,N30:N32,0)</f>
        <v>1</v>
      </c>
      <c r="Q30" s="85"/>
    </row>
    <row r="31" spans="1:25" ht="15.75" hidden="1" x14ac:dyDescent="0.25">
      <c r="A31" s="157"/>
      <c r="B31" s="150"/>
      <c r="C31" s="133">
        <v>78</v>
      </c>
      <c r="D31" s="150">
        <v>1999</v>
      </c>
      <c r="E31" s="190">
        <f t="shared" si="11"/>
        <v>1.2502436276010762</v>
      </c>
      <c r="F31" s="12"/>
      <c r="G31" s="12"/>
      <c r="H31" s="12"/>
      <c r="I31" s="153">
        <f>IF(MAX(F31:H31)&lt;0,0,MAX(F31:H31))</f>
        <v>0</v>
      </c>
      <c r="J31" s="12"/>
      <c r="K31" s="12"/>
      <c r="L31" s="12"/>
      <c r="M31" s="153">
        <f>IF(MAX(J31:L31)&lt;0,0,MAX(J31:L31))</f>
        <v>0</v>
      </c>
      <c r="N31" s="154">
        <f>I31+M31</f>
        <v>0</v>
      </c>
      <c r="O31" s="192">
        <f>N31*E31</f>
        <v>0</v>
      </c>
      <c r="P31" s="156">
        <f>RANK(N31,N30:N32,0)</f>
        <v>1</v>
      </c>
      <c r="Q31" s="85"/>
    </row>
    <row r="32" spans="1:25" ht="15.75" hidden="1" x14ac:dyDescent="0.25">
      <c r="A32" s="160"/>
      <c r="B32" s="150"/>
      <c r="C32" s="133">
        <v>56</v>
      </c>
      <c r="D32" s="150"/>
      <c r="E32" s="190">
        <f t="shared" si="11"/>
        <v>1.5607564739647632</v>
      </c>
      <c r="F32" s="12"/>
      <c r="G32" s="12"/>
      <c r="H32" s="12"/>
      <c r="I32" s="153">
        <f>IF(MAX(F32:H32)&lt;0,0,MAX(F32:H32))</f>
        <v>0</v>
      </c>
      <c r="J32" s="12"/>
      <c r="K32" s="12"/>
      <c r="L32" s="12"/>
      <c r="M32" s="153">
        <f>IF(MAX(J32:L32)&lt;0,0,MAX(J32:L32))</f>
        <v>0</v>
      </c>
      <c r="N32" s="154">
        <f>I32+M32</f>
        <v>0</v>
      </c>
      <c r="O32" s="155">
        <f>N32*E32</f>
        <v>0</v>
      </c>
      <c r="P32" s="187">
        <f>RANK(N32,N30:N32,0)</f>
        <v>1</v>
      </c>
      <c r="Q32" s="85"/>
    </row>
    <row r="33" spans="1:18" ht="16.5" hidden="1" thickTop="1" x14ac:dyDescent="0.2">
      <c r="A33" s="439" t="s">
        <v>90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1"/>
      <c r="Q33" s="87"/>
    </row>
    <row r="34" spans="1:18" ht="15.75" hidden="1" x14ac:dyDescent="0.25">
      <c r="A34" s="174"/>
      <c r="B34" s="150"/>
      <c r="C34" s="150">
        <v>60</v>
      </c>
      <c r="D34" s="150"/>
      <c r="E34" s="152">
        <f t="shared" ref="E34:E35" si="12">10^(0.794358141*((LOG((C34/174.393)/LOG(10))*(LOG((C34/174.393)/LOG(10))))))</f>
        <v>1.4810297176114258</v>
      </c>
      <c r="F34" s="117"/>
      <c r="G34" s="117"/>
      <c r="H34" s="117"/>
      <c r="I34" s="153">
        <f>IF(MAX(F34:H34)&lt;0,0,MAX(F34:H34))</f>
        <v>0</v>
      </c>
      <c r="J34" s="117"/>
      <c r="K34" s="117"/>
      <c r="L34" s="117"/>
      <c r="M34" s="153">
        <f>IF(MAX(J34:L34)&lt;0,0,MAX(J34:L34))</f>
        <v>0</v>
      </c>
      <c r="N34" s="175">
        <f>I34+M34</f>
        <v>0</v>
      </c>
      <c r="O34" s="155">
        <f>N34*E34</f>
        <v>0</v>
      </c>
      <c r="P34" s="187">
        <f>RANK(N34,N34:N35,0)</f>
        <v>1</v>
      </c>
      <c r="Q34" s="85"/>
    </row>
    <row r="35" spans="1:18" ht="15.75" hidden="1" x14ac:dyDescent="0.25">
      <c r="A35" s="157"/>
      <c r="B35" s="150"/>
      <c r="C35" s="150">
        <v>30</v>
      </c>
      <c r="D35" s="150"/>
      <c r="E35" s="152">
        <f t="shared" si="12"/>
        <v>2.9117814397877648</v>
      </c>
      <c r="F35" s="117"/>
      <c r="G35" s="68"/>
      <c r="H35" s="13"/>
      <c r="I35" s="153">
        <f>IF(MAX(F35:H35)&lt;0,0,MAX(F35:H35))</f>
        <v>0</v>
      </c>
      <c r="J35" s="69"/>
      <c r="K35" s="68"/>
      <c r="L35" s="68"/>
      <c r="M35" s="153">
        <f>IF(MAX(J35:L35)&lt;0,0,MAX(J35:L35))</f>
        <v>0</v>
      </c>
      <c r="N35" s="175">
        <f>I35+M35</f>
        <v>0</v>
      </c>
      <c r="O35" s="155">
        <f>N35*E35</f>
        <v>0</v>
      </c>
      <c r="P35" s="187">
        <f>RANK(N35,N34:N35,0)</f>
        <v>1</v>
      </c>
      <c r="R35" s="81"/>
    </row>
    <row r="36" spans="1:18" ht="16.5" hidden="1" thickTop="1" x14ac:dyDescent="0.2">
      <c r="A36" s="439" t="s">
        <v>91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1"/>
      <c r="Q36" s="92"/>
    </row>
    <row r="37" spans="1:18" ht="15.75" hidden="1" x14ac:dyDescent="0.25">
      <c r="A37" s="157"/>
      <c r="B37" s="150"/>
      <c r="C37" s="150">
        <v>75</v>
      </c>
      <c r="D37" s="150"/>
      <c r="E37" s="152">
        <f>10^(0.794358141*((LOG((C37/174.393)/LOG(10))*(LOG((C37/174.393)/LOG(10))))))</f>
        <v>1.2784425484161912</v>
      </c>
      <c r="F37" s="67"/>
      <c r="G37" s="68"/>
      <c r="H37" s="68"/>
      <c r="I37" s="153">
        <f>IF(MAX(F37:H37)&lt;0,0,MAX(F37:H37))</f>
        <v>0</v>
      </c>
      <c r="J37" s="69"/>
      <c r="K37" s="68"/>
      <c r="L37" s="13"/>
      <c r="M37" s="153">
        <f>IF(MAX(J37:L37)&lt;0,0,MAX(J37:L37))</f>
        <v>0</v>
      </c>
      <c r="N37" s="175">
        <f>I37+M37</f>
        <v>0</v>
      </c>
      <c r="O37" s="155">
        <f>N37*E37</f>
        <v>0</v>
      </c>
      <c r="P37" s="187">
        <f>RANK(N37,N37:N38,0)</f>
        <v>1</v>
      </c>
      <c r="Q37" s="92"/>
    </row>
    <row r="38" spans="1:18" ht="16.5" hidden="1" thickBot="1" x14ac:dyDescent="0.3">
      <c r="A38" s="176"/>
      <c r="B38" s="159"/>
      <c r="C38" s="159">
        <v>100</v>
      </c>
      <c r="D38" s="159"/>
      <c r="E38" s="186">
        <f>10^(0.794358141*((LOG((C38/174.393)/LOG(10))*(LOG((C38/174.393)/LOG(10))))))</f>
        <v>1.1126021632711198</v>
      </c>
      <c r="F38" s="112"/>
      <c r="G38" s="113"/>
      <c r="H38" s="113"/>
      <c r="I38" s="177">
        <f>IF(MAX(F38:H38)&lt;0,0,MAX(F38:H38))</f>
        <v>0</v>
      </c>
      <c r="J38" s="114"/>
      <c r="K38" s="113"/>
      <c r="L38" s="15"/>
      <c r="M38" s="177">
        <f>IF(MAX(J38:L38)&lt;0,0,MAX(J38:L38))</f>
        <v>0</v>
      </c>
      <c r="N38" s="178">
        <f>I38+M38</f>
        <v>0</v>
      </c>
      <c r="O38" s="179">
        <f>N38*E38</f>
        <v>0</v>
      </c>
      <c r="P38" s="189">
        <f>RANK(N38,N37:N38,0)</f>
        <v>1</v>
      </c>
      <c r="Q38" s="92"/>
    </row>
    <row r="39" spans="1:18" ht="16.5" thickTop="1" x14ac:dyDescent="0.25">
      <c r="A39" s="91"/>
      <c r="B39" s="50"/>
      <c r="C39" s="50"/>
      <c r="D39" s="58"/>
      <c r="E39" s="50"/>
      <c r="F39" s="50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8" ht="19.5" customHeight="1" x14ac:dyDescent="0.25">
      <c r="A40" s="1"/>
      <c r="B40" s="1"/>
      <c r="C40" s="1"/>
      <c r="D40" s="1"/>
      <c r="E40" s="6"/>
      <c r="F40" s="1"/>
      <c r="G40" s="1"/>
      <c r="H40" s="1"/>
      <c r="I40" s="1"/>
      <c r="J40" s="1"/>
      <c r="K40" s="9"/>
    </row>
    <row r="41" spans="1:18" ht="15.75" x14ac:dyDescent="0.25">
      <c r="A41" s="4"/>
      <c r="B41" s="4"/>
      <c r="C41" s="2"/>
      <c r="D41" s="2"/>
      <c r="E41" s="7"/>
      <c r="F41" s="2"/>
      <c r="G41" s="2"/>
      <c r="H41" s="2"/>
      <c r="I41" s="2"/>
      <c r="J41" s="2"/>
      <c r="K41" s="3"/>
      <c r="L41" s="2"/>
    </row>
    <row r="42" spans="1:18" ht="15.75" x14ac:dyDescent="0.25">
      <c r="A42" s="91" t="s">
        <v>99</v>
      </c>
    </row>
    <row r="43" spans="1:18" ht="15.75" x14ac:dyDescent="0.25">
      <c r="A43" s="91"/>
    </row>
    <row r="44" spans="1:18" ht="15.75" x14ac:dyDescent="0.25">
      <c r="A44" s="91" t="s">
        <v>139</v>
      </c>
    </row>
  </sheetData>
  <mergeCells count="14">
    <mergeCell ref="A33:P33"/>
    <mergeCell ref="A36:P36"/>
    <mergeCell ref="A5:P5"/>
    <mergeCell ref="A10:P10"/>
    <mergeCell ref="A14:P14"/>
    <mergeCell ref="A19:P19"/>
    <mergeCell ref="A24:P24"/>
    <mergeCell ref="A29:P29"/>
    <mergeCell ref="A1:P1"/>
    <mergeCell ref="A2:P2"/>
    <mergeCell ref="A3:E3"/>
    <mergeCell ref="F3:I3"/>
    <mergeCell ref="J3:M3"/>
    <mergeCell ref="N3:P3"/>
  </mergeCells>
  <pageMargins left="1.1811023622047245" right="0.78740157480314965" top="0.78740157480314965" bottom="0.78740157480314965" header="0" footer="0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47"/>
  <sheetViews>
    <sheetView zoomScale="90" zoomScaleNormal="90" workbookViewId="0">
      <selection activeCell="U27" sqref="U27"/>
    </sheetView>
  </sheetViews>
  <sheetFormatPr defaultRowHeight="12.75" x14ac:dyDescent="0.2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8" customWidth="1"/>
    <col min="6" max="6" width="4.5703125" customWidth="1"/>
    <col min="7" max="10" width="4.85546875" customWidth="1"/>
    <col min="11" max="11" width="4.85546875" style="10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8" ht="33" customHeight="1" x14ac:dyDescent="0.2">
      <c r="A1" s="424" t="s">
        <v>68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  <c r="N1" s="426"/>
      <c r="O1" s="426"/>
      <c r="P1" s="426"/>
    </row>
    <row r="2" spans="1:18" ht="36.75" customHeight="1" thickBot="1" x14ac:dyDescent="0.25">
      <c r="A2" s="454" t="s">
        <v>87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6"/>
      <c r="N2" s="456"/>
      <c r="O2" s="456"/>
      <c r="P2" s="456"/>
      <c r="Q2" s="89" t="s">
        <v>69</v>
      </c>
    </row>
    <row r="3" spans="1:18" ht="17.25" thickTop="1" thickBot="1" x14ac:dyDescent="0.3">
      <c r="A3" s="457"/>
      <c r="B3" s="458"/>
      <c r="C3" s="458"/>
      <c r="D3" s="458"/>
      <c r="E3" s="459"/>
      <c r="F3" s="433" t="s">
        <v>9</v>
      </c>
      <c r="G3" s="460"/>
      <c r="H3" s="460"/>
      <c r="I3" s="461"/>
      <c r="J3" s="433" t="s">
        <v>8</v>
      </c>
      <c r="K3" s="460"/>
      <c r="L3" s="460"/>
      <c r="M3" s="461"/>
      <c r="N3" s="462"/>
      <c r="O3" s="463"/>
      <c r="P3" s="464"/>
      <c r="Q3" s="272"/>
    </row>
    <row r="4" spans="1:18" ht="16.5" thickBot="1" x14ac:dyDescent="0.3">
      <c r="A4" s="138" t="s">
        <v>0</v>
      </c>
      <c r="B4" s="139" t="s">
        <v>1</v>
      </c>
      <c r="C4" s="140" t="s">
        <v>6</v>
      </c>
      <c r="D4" s="140" t="s">
        <v>10</v>
      </c>
      <c r="E4" s="141" t="s">
        <v>7</v>
      </c>
      <c r="F4" s="142" t="s">
        <v>2</v>
      </c>
      <c r="G4" s="143" t="s">
        <v>3</v>
      </c>
      <c r="H4" s="143" t="s">
        <v>4</v>
      </c>
      <c r="I4" s="144" t="s">
        <v>9</v>
      </c>
      <c r="J4" s="145" t="s">
        <v>2</v>
      </c>
      <c r="K4" s="143" t="s">
        <v>3</v>
      </c>
      <c r="L4" s="143" t="s">
        <v>4</v>
      </c>
      <c r="M4" s="144" t="s">
        <v>11</v>
      </c>
      <c r="N4" s="146" t="s">
        <v>12</v>
      </c>
      <c r="O4" s="139" t="s">
        <v>5</v>
      </c>
      <c r="P4" s="147" t="s">
        <v>49</v>
      </c>
      <c r="Q4" s="273"/>
    </row>
    <row r="5" spans="1:18" ht="17.25" hidden="1" thickTop="1" thickBot="1" x14ac:dyDescent="0.3">
      <c r="A5" s="445" t="s">
        <v>86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  <c r="Q5" s="273"/>
    </row>
    <row r="6" spans="1:18" ht="17.25" hidden="1" thickTop="1" thickBot="1" x14ac:dyDescent="0.3">
      <c r="A6" s="181"/>
      <c r="B6" s="149"/>
      <c r="C6" s="150">
        <v>61</v>
      </c>
      <c r="D6" s="151"/>
      <c r="E6" s="152">
        <f>10^(0.794358141*((LOG((C6/174.393)/LOG(10))*(LOG((C6/174.393)/LOG(10))))))</f>
        <v>1.4632549677285687</v>
      </c>
      <c r="F6" s="115"/>
      <c r="G6" s="12"/>
      <c r="H6" s="12"/>
      <c r="I6" s="153">
        <f>IF(MAX(F6:H6)&lt;0,0,MAX(F6:H6))</f>
        <v>0</v>
      </c>
      <c r="J6" s="115"/>
      <c r="K6" s="12"/>
      <c r="L6" s="12"/>
      <c r="M6" s="153">
        <f>IF(MAX(J6:L6)&lt;0,0,MAX(J6:L6))</f>
        <v>0</v>
      </c>
      <c r="N6" s="154">
        <f>I6+M6</f>
        <v>0</v>
      </c>
      <c r="O6" s="155">
        <f>N6*E6</f>
        <v>0</v>
      </c>
      <c r="P6" s="156">
        <f>RANK(N6,N6:N8,0)</f>
        <v>1</v>
      </c>
      <c r="Q6" s="273"/>
    </row>
    <row r="7" spans="1:18" ht="17.25" hidden="1" thickTop="1" thickBot="1" x14ac:dyDescent="0.3">
      <c r="A7" s="182"/>
      <c r="B7" s="150"/>
      <c r="C7" s="150">
        <v>59.6</v>
      </c>
      <c r="D7" s="150"/>
      <c r="E7" s="152">
        <f>10^(0.794358141*((LOG((C7/174.393)/LOG(10))*(LOG((C7/174.393)/LOG(10))))))</f>
        <v>1.4883636694761329</v>
      </c>
      <c r="F7" s="35"/>
      <c r="G7" s="13"/>
      <c r="H7" s="13"/>
      <c r="I7" s="153">
        <f>IF(MAX(F7:H7)&lt;0,0,MAX(F7:H7))</f>
        <v>0</v>
      </c>
      <c r="J7" s="35"/>
      <c r="K7" s="13"/>
      <c r="L7" s="13"/>
      <c r="M7" s="153">
        <f>IF(MAX(J7:L7)&lt;0,0,MAX(J7:L7))</f>
        <v>0</v>
      </c>
      <c r="N7" s="154">
        <f>I7+M7</f>
        <v>0</v>
      </c>
      <c r="O7" s="155">
        <f>N7*E7</f>
        <v>0</v>
      </c>
      <c r="P7" s="156">
        <f>RANK(N7,N6:N8,0)</f>
        <v>1</v>
      </c>
      <c r="Q7" s="273"/>
    </row>
    <row r="8" spans="1:18" ht="17.25" hidden="1" thickTop="1" thickBot="1" x14ac:dyDescent="0.3">
      <c r="A8" s="182"/>
      <c r="B8" s="150"/>
      <c r="C8" s="150">
        <v>59.6</v>
      </c>
      <c r="D8" s="150"/>
      <c r="E8" s="152">
        <f>10^(0.794358141*((LOG((C8/174.393)/LOG(10))*(LOG((C8/174.393)/LOG(10))))))</f>
        <v>1.4883636694761329</v>
      </c>
      <c r="F8" s="16"/>
      <c r="G8" s="13"/>
      <c r="H8" s="13"/>
      <c r="I8" s="153">
        <f>IF(MAX(F8:H8)&lt;0,0,MAX(F8:H8))</f>
        <v>0</v>
      </c>
      <c r="J8" s="35"/>
      <c r="K8" s="13"/>
      <c r="L8" s="13"/>
      <c r="M8" s="153">
        <f>IF(MAX(J8:L8)&lt;0,0,MAX(J8:L8))</f>
        <v>0</v>
      </c>
      <c r="N8" s="154">
        <f>I8+M8</f>
        <v>0</v>
      </c>
      <c r="O8" s="155">
        <f>N8*E8</f>
        <v>0</v>
      </c>
      <c r="P8" s="156">
        <f>RANK(N8,N6:N8,0)</f>
        <v>1</v>
      </c>
      <c r="Q8" s="273"/>
    </row>
    <row r="9" spans="1:18" ht="17.25" hidden="1" thickTop="1" thickBot="1" x14ac:dyDescent="0.3">
      <c r="A9" s="445" t="s">
        <v>67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7"/>
      <c r="Q9" s="274"/>
    </row>
    <row r="10" spans="1:18" ht="17.25" hidden="1" thickTop="1" thickBot="1" x14ac:dyDescent="0.3">
      <c r="A10" s="181"/>
      <c r="B10" s="149"/>
      <c r="C10" s="150">
        <v>61</v>
      </c>
      <c r="D10" s="151"/>
      <c r="E10" s="152">
        <f>10^(0.794358141*((LOG((C10/174.393)/LOG(10))*(LOG((C10/174.393)/LOG(10))))))</f>
        <v>1.4632549677285687</v>
      </c>
      <c r="F10" s="116"/>
      <c r="G10" s="117"/>
      <c r="H10" s="118"/>
      <c r="I10" s="153">
        <f>IF(MAX(F10:H10)&lt;0,0,MAX(F10:H10))</f>
        <v>0</v>
      </c>
      <c r="J10" s="116"/>
      <c r="K10" s="117"/>
      <c r="L10" s="118"/>
      <c r="M10" s="153">
        <f>IF(MAX(J10:L10)&lt;0,0,MAX(J10:L10))</f>
        <v>0</v>
      </c>
      <c r="N10" s="154">
        <f>I10+M10</f>
        <v>0</v>
      </c>
      <c r="O10" s="155">
        <f>N10*E10</f>
        <v>0</v>
      </c>
      <c r="P10" s="156">
        <f>RANK(N10,N10:N12,0)</f>
        <v>1</v>
      </c>
      <c r="Q10" s="275"/>
    </row>
    <row r="11" spans="1:18" ht="17.25" hidden="1" thickTop="1" thickBot="1" x14ac:dyDescent="0.3">
      <c r="A11" s="182"/>
      <c r="B11" s="150"/>
      <c r="C11" s="150">
        <v>59.6</v>
      </c>
      <c r="D11" s="150"/>
      <c r="E11" s="152">
        <f>10^(0.794358141*((LOG((C11/174.393)/LOG(10))*(LOG((C11/174.393)/LOG(10))))))</f>
        <v>1.4883636694761329</v>
      </c>
      <c r="F11" s="69"/>
      <c r="G11" s="68"/>
      <c r="H11" s="68"/>
      <c r="I11" s="153">
        <f>IF(MAX(F11:H11)&lt;0,0,MAX(F11:H11))</f>
        <v>0</v>
      </c>
      <c r="J11" s="69"/>
      <c r="K11" s="68"/>
      <c r="L11" s="68"/>
      <c r="M11" s="153">
        <f>IF(MAX(J11:L11)&lt;0,0,MAX(J11:L11))</f>
        <v>0</v>
      </c>
      <c r="N11" s="154">
        <f>I11+M11</f>
        <v>0</v>
      </c>
      <c r="O11" s="155">
        <f>N11*E11</f>
        <v>0</v>
      </c>
      <c r="P11" s="156">
        <f>RANK(N11,N10:N12,0)</f>
        <v>1</v>
      </c>
      <c r="Q11" s="276"/>
    </row>
    <row r="12" spans="1:18" ht="17.25" hidden="1" thickTop="1" thickBot="1" x14ac:dyDescent="0.3">
      <c r="A12" s="182"/>
      <c r="B12" s="150"/>
      <c r="C12" s="150">
        <v>59.6</v>
      </c>
      <c r="D12" s="150"/>
      <c r="E12" s="152">
        <f>10^(0.794358141*((LOG((C12/174.393)/LOG(10))*(LOG((C12/174.393)/LOG(10))))))</f>
        <v>1.4883636694761329</v>
      </c>
      <c r="F12" s="16"/>
      <c r="G12" s="13"/>
      <c r="H12" s="13"/>
      <c r="I12" s="153">
        <f>IF(MAX(F12:H12)&lt;0,0,MAX(F12:H12))</f>
        <v>0</v>
      </c>
      <c r="J12" s="69"/>
      <c r="K12" s="68"/>
      <c r="L12" s="68"/>
      <c r="M12" s="153">
        <f>IF(MAX(J12:L12)&lt;0,0,MAX(J12:L12))</f>
        <v>0</v>
      </c>
      <c r="N12" s="154">
        <f>I12+M12</f>
        <v>0</v>
      </c>
      <c r="O12" s="155">
        <f>N12*E12</f>
        <v>0</v>
      </c>
      <c r="P12" s="156">
        <f>RANK(N12,N10:N12,0)</f>
        <v>1</v>
      </c>
      <c r="Q12" s="276"/>
    </row>
    <row r="13" spans="1:18" ht="17.25" thickTop="1" thickBot="1" x14ac:dyDescent="0.3">
      <c r="A13" s="442" t="s">
        <v>70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4"/>
      <c r="Q13" s="276"/>
    </row>
    <row r="14" spans="1:18" ht="16.5" thickBot="1" x14ac:dyDescent="0.3">
      <c r="A14" s="358" t="s">
        <v>75</v>
      </c>
      <c r="B14" s="359" t="s">
        <v>76</v>
      </c>
      <c r="C14" s="360">
        <v>38.4</v>
      </c>
      <c r="D14" s="361">
        <v>2002</v>
      </c>
      <c r="E14" s="362">
        <f>10^(0.794358141*((LOG((C14/174.393)/LOG(10))*(LOG((C14/174.393)/LOG(10))))))</f>
        <v>2.2033851325388869</v>
      </c>
      <c r="F14" s="269">
        <v>22</v>
      </c>
      <c r="G14" s="270">
        <v>24</v>
      </c>
      <c r="H14" s="270">
        <v>26</v>
      </c>
      <c r="I14" s="266">
        <f>IF(MAX(F14:H14)&lt;0,0,MAX(F14:H14))</f>
        <v>26</v>
      </c>
      <c r="J14" s="363">
        <v>32</v>
      </c>
      <c r="K14" s="270">
        <v>35</v>
      </c>
      <c r="L14" s="270">
        <v>36</v>
      </c>
      <c r="M14" s="266">
        <f>IF(MAX(J14:L14)&lt;0,0,MAX(J14:L14))</f>
        <v>36</v>
      </c>
      <c r="N14" s="364">
        <f>I14+M14</f>
        <v>62</v>
      </c>
      <c r="O14" s="365">
        <f>N14*E14</f>
        <v>136.60987821741099</v>
      </c>
      <c r="P14" s="366">
        <f>RANK(N14,N14:N16,0)</f>
        <v>1</v>
      </c>
      <c r="Q14" s="276">
        <v>1</v>
      </c>
      <c r="R14" s="81"/>
    </row>
    <row r="15" spans="1:18" ht="16.5" hidden="1" thickBot="1" x14ac:dyDescent="0.3">
      <c r="A15" s="354"/>
      <c r="B15" s="214"/>
      <c r="C15" s="214">
        <v>66.8</v>
      </c>
      <c r="D15" s="214"/>
      <c r="E15" s="215">
        <f>10^(0.794358141*((LOG((C15/174.393)/LOG(10))*(LOG((C15/174.393)/LOG(10))))))</f>
        <v>1.3739352976439714</v>
      </c>
      <c r="F15" s="355"/>
      <c r="G15" s="356"/>
      <c r="H15" s="356"/>
      <c r="I15" s="206">
        <f>IF(MAX(F15:H15)&lt;0,0,MAX(F15:H15))</f>
        <v>0</v>
      </c>
      <c r="J15" s="357"/>
      <c r="K15" s="356"/>
      <c r="L15" s="356"/>
      <c r="M15" s="206">
        <f>IF(MAX(J15:L15)&lt;0,0,MAX(J15:L15))</f>
        <v>0</v>
      </c>
      <c r="N15" s="207">
        <f>I15+M15</f>
        <v>0</v>
      </c>
      <c r="O15" s="218">
        <f>N15*E15</f>
        <v>0</v>
      </c>
      <c r="P15" s="156">
        <f>RANK(N15,N14:N16,0)</f>
        <v>2</v>
      </c>
      <c r="Q15" s="276"/>
    </row>
    <row r="16" spans="1:18" ht="15.6" hidden="1" customHeight="1" thickBot="1" x14ac:dyDescent="0.3">
      <c r="A16" s="197"/>
      <c r="B16" s="163"/>
      <c r="C16" s="163">
        <v>66.8</v>
      </c>
      <c r="D16" s="163"/>
      <c r="E16" s="164">
        <f>10^(0.794358141*((LOG((C16/174.393)/LOG(10))*(LOG((C16/174.393)/LOG(10))))))</f>
        <v>1.3739352976439714</v>
      </c>
      <c r="F16" s="198"/>
      <c r="G16" s="199"/>
      <c r="H16" s="199"/>
      <c r="I16" s="167">
        <f>IF(MAX(F16:H16)&lt;0,0,MAX(F16:H16))</f>
        <v>0</v>
      </c>
      <c r="J16" s="200"/>
      <c r="K16" s="199"/>
      <c r="L16" s="199"/>
      <c r="M16" s="167">
        <f>IF(MAX(J16:L16)&lt;0,0,MAX(J16:L16))</f>
        <v>0</v>
      </c>
      <c r="N16" s="169">
        <f>I16+M16</f>
        <v>0</v>
      </c>
      <c r="O16" s="170">
        <f>N16*E16</f>
        <v>0</v>
      </c>
      <c r="P16" s="171">
        <f>RANK(N16,N14:N16,0)</f>
        <v>2</v>
      </c>
      <c r="Q16" s="276"/>
    </row>
    <row r="17" spans="1:19" ht="17.25" thickTop="1" thickBot="1" x14ac:dyDescent="0.3">
      <c r="A17" s="448" t="s">
        <v>71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50"/>
      <c r="Q17" s="276"/>
    </row>
    <row r="18" spans="1:19" ht="15.75" customHeight="1" thickBot="1" x14ac:dyDescent="0.3">
      <c r="A18" s="368" t="s">
        <v>77</v>
      </c>
      <c r="B18" s="369" t="s">
        <v>76</v>
      </c>
      <c r="C18" s="360">
        <v>40.299999999999997</v>
      </c>
      <c r="D18" s="369">
        <v>2001</v>
      </c>
      <c r="E18" s="362">
        <f>10^(0.794358141*((LOG((C18/174.393)/LOG(10))*(LOG((C18/174.393)/LOG(10))))))</f>
        <v>2.0967230420622465</v>
      </c>
      <c r="F18" s="269">
        <v>36</v>
      </c>
      <c r="G18" s="270">
        <v>39</v>
      </c>
      <c r="H18" s="270">
        <v>-41</v>
      </c>
      <c r="I18" s="266">
        <f t="shared" ref="I18:I21" si="0">IF(MAX(F18:H18)&lt;0,0,MAX(F18:H18))</f>
        <v>39</v>
      </c>
      <c r="J18" s="363">
        <v>46</v>
      </c>
      <c r="K18" s="270">
        <v>49</v>
      </c>
      <c r="L18" s="270">
        <v>-51</v>
      </c>
      <c r="M18" s="266">
        <f t="shared" ref="M18:M21" si="1">IF(MAX(J18:L18)&lt;0,0,MAX(J18:L18))</f>
        <v>49</v>
      </c>
      <c r="N18" s="364">
        <f t="shared" ref="N18:N21" si="2">I18+M18</f>
        <v>88</v>
      </c>
      <c r="O18" s="365">
        <f t="shared" ref="O18:O21" si="3">N18*E18</f>
        <v>184.51162770147769</v>
      </c>
      <c r="P18" s="366">
        <f>RANK(N18,N18:N21,0)</f>
        <v>1</v>
      </c>
      <c r="Q18" s="275">
        <v>1</v>
      </c>
      <c r="R18" s="81"/>
    </row>
    <row r="19" spans="1:19" ht="16.5" hidden="1" thickBot="1" x14ac:dyDescent="0.3">
      <c r="A19" s="213"/>
      <c r="B19" s="214"/>
      <c r="C19" s="214">
        <v>73.2</v>
      </c>
      <c r="D19" s="214">
        <v>2000</v>
      </c>
      <c r="E19" s="215">
        <f>10^(0.794358141*((LOG((C19/174.393)/LOG(10))*(LOG((C19/174.393)/LOG(10))))))</f>
        <v>1.2969167225792266</v>
      </c>
      <c r="F19" s="367"/>
      <c r="G19" s="217"/>
      <c r="H19" s="216"/>
      <c r="I19" s="206">
        <f t="shared" si="0"/>
        <v>0</v>
      </c>
      <c r="J19" s="216"/>
      <c r="K19" s="216"/>
      <c r="L19" s="217"/>
      <c r="M19" s="206">
        <f t="shared" si="1"/>
        <v>0</v>
      </c>
      <c r="N19" s="207">
        <f t="shared" si="2"/>
        <v>0</v>
      </c>
      <c r="O19" s="218">
        <f t="shared" si="3"/>
        <v>0</v>
      </c>
      <c r="P19" s="156">
        <f>RANK(N19,N18:N21,0)</f>
        <v>2</v>
      </c>
      <c r="Q19" s="275"/>
    </row>
    <row r="20" spans="1:19" ht="16.5" hidden="1" thickBot="1" x14ac:dyDescent="0.3">
      <c r="A20" s="183"/>
      <c r="B20" s="150"/>
      <c r="C20" s="150">
        <v>75.900000000000006</v>
      </c>
      <c r="D20" s="150">
        <v>2002</v>
      </c>
      <c r="E20" s="152">
        <f>10^(0.794358141*((LOG((C20/174.393)/LOG(10))*(LOG((C20/174.393)/LOG(10))))))</f>
        <v>1.2696568831496926</v>
      </c>
      <c r="F20" s="161"/>
      <c r="G20" s="117"/>
      <c r="H20" s="118"/>
      <c r="I20" s="153">
        <f t="shared" si="0"/>
        <v>0</v>
      </c>
      <c r="J20" s="117"/>
      <c r="K20" s="118"/>
      <c r="L20" s="118"/>
      <c r="M20" s="153">
        <f t="shared" si="1"/>
        <v>0</v>
      </c>
      <c r="N20" s="154">
        <f t="shared" si="2"/>
        <v>0</v>
      </c>
      <c r="O20" s="155">
        <f t="shared" si="3"/>
        <v>0</v>
      </c>
      <c r="P20" s="156">
        <f>RANK(N20,N18:N21,0)</f>
        <v>2</v>
      </c>
      <c r="Q20" s="275"/>
      <c r="R20" s="81"/>
    </row>
    <row r="21" spans="1:19" ht="16.5" hidden="1" thickBot="1" x14ac:dyDescent="0.3">
      <c r="A21" s="184"/>
      <c r="B21" s="163"/>
      <c r="C21" s="163">
        <v>72.2</v>
      </c>
      <c r="D21" s="163"/>
      <c r="E21" s="164">
        <f>10^(0.794358141*((LOG((C21/174.393)/LOG(10))*(LOG((C21/174.393)/LOG(10))))))</f>
        <v>1.3077316748012733</v>
      </c>
      <c r="F21" s="165"/>
      <c r="G21" s="166"/>
      <c r="H21" s="166"/>
      <c r="I21" s="167">
        <f t="shared" si="0"/>
        <v>0</v>
      </c>
      <c r="J21" s="168"/>
      <c r="K21" s="168"/>
      <c r="L21" s="168"/>
      <c r="M21" s="167">
        <f t="shared" si="1"/>
        <v>0</v>
      </c>
      <c r="N21" s="169">
        <f t="shared" si="2"/>
        <v>0</v>
      </c>
      <c r="O21" s="170">
        <f t="shared" si="3"/>
        <v>0</v>
      </c>
      <c r="P21" s="171">
        <f>RANK(N21,N18:N21,0)</f>
        <v>2</v>
      </c>
      <c r="Q21" s="275"/>
      <c r="R21" s="81"/>
    </row>
    <row r="22" spans="1:19" ht="17.25" thickTop="1" thickBot="1" x14ac:dyDescent="0.3">
      <c r="A22" s="448" t="s">
        <v>72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6"/>
      <c r="Q22" s="276"/>
      <c r="S22" s="119"/>
    </row>
    <row r="23" spans="1:19" s="59" customFormat="1" ht="15.75" x14ac:dyDescent="0.25">
      <c r="A23" s="201" t="s">
        <v>80</v>
      </c>
      <c r="B23" s="202" t="s">
        <v>81</v>
      </c>
      <c r="C23" s="203">
        <v>47.7</v>
      </c>
      <c r="D23" s="202">
        <v>2001</v>
      </c>
      <c r="E23" s="233">
        <f>10^(0.794358141*((LOG((C23/174.393)/LOG(10))*(LOG((C23/174.393)/LOG(10))))))</f>
        <v>1.7856504564878637</v>
      </c>
      <c r="F23" s="251">
        <v>23</v>
      </c>
      <c r="G23" s="255">
        <v>26</v>
      </c>
      <c r="H23" s="205">
        <v>27</v>
      </c>
      <c r="I23" s="253">
        <f>IF(MAX(F23:H23)&lt;0,0,MAX(F23:H23))</f>
        <v>27</v>
      </c>
      <c r="J23" s="251">
        <v>32</v>
      </c>
      <c r="K23" s="255">
        <v>35</v>
      </c>
      <c r="L23" s="255">
        <v>36</v>
      </c>
      <c r="M23" s="237">
        <f>IF(MAX(J23:L23)&lt;0,0,MAX(J23:L23))</f>
        <v>36</v>
      </c>
      <c r="N23" s="207">
        <f>I23+M23</f>
        <v>63</v>
      </c>
      <c r="O23" s="208">
        <f>N23*E23</f>
        <v>112.49597875873542</v>
      </c>
      <c r="P23" s="156">
        <f>RANK(N23,N23:N26,0)</f>
        <v>2</v>
      </c>
      <c r="Q23" s="277">
        <v>1</v>
      </c>
      <c r="R23" s="82"/>
      <c r="S23" s="122"/>
    </row>
    <row r="24" spans="1:19" s="59" customFormat="1" ht="16.5" thickBot="1" x14ac:dyDescent="0.3">
      <c r="A24" s="375" t="s">
        <v>78</v>
      </c>
      <c r="B24" s="376" t="s">
        <v>79</v>
      </c>
      <c r="C24" s="377">
        <v>45.3</v>
      </c>
      <c r="D24" s="376">
        <v>2000</v>
      </c>
      <c r="E24" s="378">
        <f>10^(0.794358141*((LOG((C24/174.393)/LOG(10))*(LOG((C24/174.393)/LOG(10))))))</f>
        <v>1.8717583997379643</v>
      </c>
      <c r="F24" s="247">
        <v>36</v>
      </c>
      <c r="G24" s="248">
        <v>39</v>
      </c>
      <c r="H24" s="248">
        <v>-40</v>
      </c>
      <c r="I24" s="379">
        <f>IF(MAX(F24:H24)&lt;0,0,MAX(F24:H24))</f>
        <v>39</v>
      </c>
      <c r="J24" s="247">
        <v>46</v>
      </c>
      <c r="K24" s="248">
        <v>49</v>
      </c>
      <c r="L24" s="248">
        <v>50</v>
      </c>
      <c r="M24" s="249">
        <f>IF(MAX(J24:L24)&lt;0,0,MAX(J24:L24))</f>
        <v>50</v>
      </c>
      <c r="N24" s="380">
        <f>I24+M24</f>
        <v>89</v>
      </c>
      <c r="O24" s="381">
        <f>N24*E24</f>
        <v>166.58649757667882</v>
      </c>
      <c r="P24" s="382">
        <f>RANK(N24,N23:N26,0)</f>
        <v>1</v>
      </c>
      <c r="Q24" s="277" t="s">
        <v>124</v>
      </c>
      <c r="R24" s="82"/>
      <c r="S24" s="122"/>
    </row>
    <row r="25" spans="1:19" s="59" customFormat="1" ht="16.5" hidden="1" thickBot="1" x14ac:dyDescent="0.3">
      <c r="A25" s="370"/>
      <c r="B25" s="371"/>
      <c r="C25" s="372">
        <v>77.099999999999994</v>
      </c>
      <c r="D25" s="202"/>
      <c r="E25" s="215">
        <f>10^(0.794358141*((LOG((C25/174.393)/LOG(10))*(LOG((C25/174.393)/LOG(10))))))</f>
        <v>1.2583832277306062</v>
      </c>
      <c r="F25" s="373"/>
      <c r="G25" s="374"/>
      <c r="H25" s="374"/>
      <c r="I25" s="206">
        <f>IF(MAX(F25:H25)&lt;0,0,MAX(F25:H25))</f>
        <v>0</v>
      </c>
      <c r="J25" s="374"/>
      <c r="K25" s="373"/>
      <c r="L25" s="374"/>
      <c r="M25" s="206">
        <f>IF(MAX(J25:L25)&lt;0,0,MAX(J25:L25))</f>
        <v>0</v>
      </c>
      <c r="N25" s="207">
        <f>I25+M25</f>
        <v>0</v>
      </c>
      <c r="O25" s="218">
        <f>N25*E25</f>
        <v>0</v>
      </c>
      <c r="P25" s="156">
        <f>RANK(N25,N23:N26,0)</f>
        <v>3</v>
      </c>
      <c r="Q25" s="277"/>
    </row>
    <row r="26" spans="1:19" ht="16.5" hidden="1" thickBot="1" x14ac:dyDescent="0.3">
      <c r="A26" s="197"/>
      <c r="B26" s="163"/>
      <c r="C26" s="209">
        <v>77.099999999999994</v>
      </c>
      <c r="D26" s="210"/>
      <c r="E26" s="164">
        <f>10^(0.794358141*((LOG((C26/174.393)/LOG(10))*(LOG((C26/174.393)/LOG(10))))))</f>
        <v>1.2583832277306062</v>
      </c>
      <c r="F26" s="211"/>
      <c r="G26" s="212"/>
      <c r="H26" s="212"/>
      <c r="I26" s="167">
        <f>IF(MAX(F26:H26)&lt;0,0,MAX(F26:H26))</f>
        <v>0</v>
      </c>
      <c r="J26" s="212"/>
      <c r="K26" s="211"/>
      <c r="L26" s="212"/>
      <c r="M26" s="167">
        <f>IF(MAX(J26:L26)&lt;0,0,MAX(J26:L26))</f>
        <v>0</v>
      </c>
      <c r="N26" s="169">
        <f>I26+M26</f>
        <v>0</v>
      </c>
      <c r="O26" s="170">
        <f>N26*E26</f>
        <v>0</v>
      </c>
      <c r="P26" s="171">
        <f>RANK(N26,N23:N26,0)</f>
        <v>3</v>
      </c>
      <c r="Q26" s="276"/>
    </row>
    <row r="27" spans="1:19" ht="17.25" thickTop="1" thickBot="1" x14ac:dyDescent="0.3">
      <c r="A27" s="448" t="s">
        <v>73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6"/>
      <c r="Q27" s="276"/>
    </row>
    <row r="28" spans="1:19" ht="15.75" hidden="1" x14ac:dyDescent="0.25">
      <c r="A28" s="213"/>
      <c r="B28" s="214"/>
      <c r="C28" s="214">
        <v>56</v>
      </c>
      <c r="D28" s="214">
        <v>2000</v>
      </c>
      <c r="E28" s="215">
        <f t="shared" ref="E28:E29" si="4">10^(0.794358141*((LOG((C28/174.393)/LOG(10))*(LOG((C28/174.393)/LOG(10))))))</f>
        <v>1.5607564739647632</v>
      </c>
      <c r="F28" s="216"/>
      <c r="G28" s="217"/>
      <c r="H28" s="216"/>
      <c r="I28" s="206">
        <f>IF(MAX(F28:H28)&lt;0,0,MAX(F28:H28))</f>
        <v>0</v>
      </c>
      <c r="J28" s="217"/>
      <c r="K28" s="217"/>
      <c r="L28" s="217"/>
      <c r="M28" s="206">
        <f>IF(MAX(J28:L28)&lt;0,0,MAX(J28:L28))</f>
        <v>0</v>
      </c>
      <c r="N28" s="207">
        <f>I28+M28</f>
        <v>0</v>
      </c>
      <c r="O28" s="218">
        <f>N28*E28</f>
        <v>0</v>
      </c>
      <c r="P28" s="156">
        <f>RANK(N28,N28:N30,0)</f>
        <v>2</v>
      </c>
      <c r="Q28" s="276"/>
    </row>
    <row r="29" spans="1:19" ht="15.75" hidden="1" x14ac:dyDescent="0.25">
      <c r="A29" s="183"/>
      <c r="B29" s="150"/>
      <c r="C29" s="150">
        <v>56</v>
      </c>
      <c r="D29" s="150">
        <v>2002</v>
      </c>
      <c r="E29" s="152">
        <f t="shared" si="4"/>
        <v>1.5607564739647632</v>
      </c>
      <c r="F29" s="117"/>
      <c r="G29" s="117"/>
      <c r="H29" s="118"/>
      <c r="I29" s="153">
        <f>IF(MAX(F29:H29)&lt;0,0,MAX(F29:H29))</f>
        <v>0</v>
      </c>
      <c r="J29" s="117"/>
      <c r="K29" s="117"/>
      <c r="L29" s="117"/>
      <c r="M29" s="153">
        <f>IF(MAX(J29:L29)&lt;0,0,MAX(J29:L29))</f>
        <v>0</v>
      </c>
      <c r="N29" s="154">
        <f>I29+M29</f>
        <v>0</v>
      </c>
      <c r="O29" s="155">
        <f>N29*E29</f>
        <v>0</v>
      </c>
      <c r="P29" s="156">
        <f>RANK(N29,N28:N30,0)</f>
        <v>2</v>
      </c>
      <c r="Q29" s="276"/>
    </row>
    <row r="30" spans="1:19" ht="16.5" thickBot="1" x14ac:dyDescent="0.3">
      <c r="A30" s="219" t="s">
        <v>82</v>
      </c>
      <c r="B30" s="210" t="s">
        <v>79</v>
      </c>
      <c r="C30" s="220">
        <v>52.1</v>
      </c>
      <c r="D30" s="210">
        <v>2003</v>
      </c>
      <c r="E30" s="250">
        <f>10^(0.794358141*((LOG((C30/174.393)/LOG(10))*(LOG((C30/174.393)/LOG(10))))))</f>
        <v>1.6545792753438815</v>
      </c>
      <c r="F30" s="326">
        <v>17</v>
      </c>
      <c r="G30" s="221">
        <v>19</v>
      </c>
      <c r="H30" s="221">
        <v>-20</v>
      </c>
      <c r="I30" s="246">
        <f>IF(MAX(F30:H30)&lt;0,0,MAX(F30:H30))</f>
        <v>19</v>
      </c>
      <c r="J30" s="326">
        <v>24</v>
      </c>
      <c r="K30" s="221">
        <v>-26</v>
      </c>
      <c r="L30" s="221">
        <v>26</v>
      </c>
      <c r="M30" s="383">
        <f>IF(MAX(J30:L30)&lt;0,0,MAX(J30:L30))</f>
        <v>26</v>
      </c>
      <c r="N30" s="169">
        <f>I30+M30</f>
        <v>45</v>
      </c>
      <c r="O30" s="222">
        <f>N30*E30</f>
        <v>74.456067390474672</v>
      </c>
      <c r="P30" s="171">
        <f>RANK(N30,N30:N30,0)</f>
        <v>1</v>
      </c>
      <c r="Q30" s="276">
        <v>1</v>
      </c>
    </row>
    <row r="31" spans="1:19" ht="17.25" thickTop="1" thickBot="1" x14ac:dyDescent="0.25">
      <c r="A31" s="448" t="s">
        <v>29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6"/>
      <c r="Q31" s="278"/>
    </row>
    <row r="32" spans="1:19" ht="15.75" x14ac:dyDescent="0.25">
      <c r="A32" s="223" t="s">
        <v>84</v>
      </c>
      <c r="B32" s="214" t="s">
        <v>79</v>
      </c>
      <c r="C32" s="224">
        <v>60.6</v>
      </c>
      <c r="D32" s="214">
        <v>1999</v>
      </c>
      <c r="E32" s="233">
        <f t="shared" ref="E32:E36" si="5">10^(0.794358141*((LOG((C32/174.393)/LOG(10))*(LOG((C32/174.393)/LOG(10))))))</f>
        <v>1.4702707453992507</v>
      </c>
      <c r="F32" s="243">
        <v>53</v>
      </c>
      <c r="G32" s="195">
        <v>55</v>
      </c>
      <c r="H32" s="195">
        <v>57</v>
      </c>
      <c r="I32" s="237">
        <f>IF(MAX(F32:H32)&lt;0,0,MAX(F32:H32))</f>
        <v>57</v>
      </c>
      <c r="J32" s="242">
        <v>67</v>
      </c>
      <c r="K32" s="225">
        <v>71</v>
      </c>
      <c r="L32" s="225">
        <v>73</v>
      </c>
      <c r="M32" s="237">
        <f>IF(MAX(J32:L32)&lt;0,0,MAX(J32:L32))</f>
        <v>73</v>
      </c>
      <c r="N32" s="207">
        <f>I32+M32</f>
        <v>130</v>
      </c>
      <c r="O32" s="208">
        <f>N32*E32</f>
        <v>191.13519690190259</v>
      </c>
      <c r="P32" s="156">
        <f>RANK(N32,N32:N36,0)</f>
        <v>1</v>
      </c>
      <c r="Q32" s="276" t="s">
        <v>124</v>
      </c>
    </row>
    <row r="33" spans="1:18" ht="15.75" x14ac:dyDescent="0.25">
      <c r="A33" s="174" t="s">
        <v>85</v>
      </c>
      <c r="B33" s="150" t="s">
        <v>81</v>
      </c>
      <c r="C33" s="133">
        <v>60</v>
      </c>
      <c r="D33" s="150">
        <v>2000</v>
      </c>
      <c r="E33" s="241">
        <f t="shared" si="5"/>
        <v>1.4810297176114258</v>
      </c>
      <c r="F33" s="244">
        <v>48</v>
      </c>
      <c r="G33" s="12">
        <v>-51</v>
      </c>
      <c r="H33" s="12">
        <v>51</v>
      </c>
      <c r="I33" s="245">
        <f>IF(MAX(F33:H33)&lt;0,0,MAX(F33:H33))</f>
        <v>51</v>
      </c>
      <c r="J33" s="128">
        <v>58</v>
      </c>
      <c r="K33" s="12">
        <v>61</v>
      </c>
      <c r="L33" s="12">
        <v>-62</v>
      </c>
      <c r="M33" s="245">
        <f>IF(MAX(J33:L33)&lt;0,0,MAX(J33:L33))</f>
        <v>61</v>
      </c>
      <c r="N33" s="154">
        <f>I33+M33</f>
        <v>112</v>
      </c>
      <c r="O33" s="192">
        <f>N33*E33</f>
        <v>165.87532837247969</v>
      </c>
      <c r="P33" s="156">
        <f>RANK(N33,N32:N36,0)</f>
        <v>2</v>
      </c>
      <c r="Q33" s="276" t="s">
        <v>124</v>
      </c>
    </row>
    <row r="34" spans="1:18" ht="16.5" thickBot="1" x14ac:dyDescent="0.3">
      <c r="A34" s="375" t="s">
        <v>83</v>
      </c>
      <c r="B34" s="376" t="s">
        <v>79</v>
      </c>
      <c r="C34" s="377">
        <v>56.1</v>
      </c>
      <c r="D34" s="376">
        <v>2002</v>
      </c>
      <c r="E34" s="378">
        <f t="shared" si="5"/>
        <v>1.5585772159054077</v>
      </c>
      <c r="F34" s="343">
        <v>19</v>
      </c>
      <c r="G34" s="315">
        <v>20</v>
      </c>
      <c r="H34" s="315">
        <v>21</v>
      </c>
      <c r="I34" s="249">
        <f>IF(MAX(F34:H34)&lt;0,0,MAX(F34:H34))</f>
        <v>21</v>
      </c>
      <c r="J34" s="385">
        <v>29</v>
      </c>
      <c r="K34" s="315">
        <v>-32</v>
      </c>
      <c r="L34" s="315">
        <v>-32</v>
      </c>
      <c r="M34" s="249">
        <f>IF(MAX(J34:L34)&lt;0,0,MAX(J34:L34))</f>
        <v>29</v>
      </c>
      <c r="N34" s="380">
        <f>I34+M34</f>
        <v>50</v>
      </c>
      <c r="O34" s="381">
        <f>N34*E34</f>
        <v>77.928860795270381</v>
      </c>
      <c r="P34" s="382">
        <f>RANK(N34,N32:N36,0)</f>
        <v>3</v>
      </c>
      <c r="Q34" s="281">
        <v>1</v>
      </c>
    </row>
    <row r="35" spans="1:18" ht="15.75" hidden="1" customHeight="1" x14ac:dyDescent="0.25">
      <c r="A35" s="213"/>
      <c r="B35" s="214"/>
      <c r="C35" s="214">
        <v>30</v>
      </c>
      <c r="D35" s="214"/>
      <c r="E35" s="215">
        <f t="shared" si="5"/>
        <v>2.9117814397877648</v>
      </c>
      <c r="F35" s="217"/>
      <c r="G35" s="225"/>
      <c r="H35" s="216"/>
      <c r="I35" s="206">
        <f>IF(MAX(F35:H35)&lt;0,0,MAX(F35:H35))</f>
        <v>0</v>
      </c>
      <c r="J35" s="217"/>
      <c r="K35" s="217"/>
      <c r="L35" s="217"/>
      <c r="M35" s="206">
        <f>IF(MAX(J35:L35)&lt;0,0,MAX(J35:L35))</f>
        <v>0</v>
      </c>
      <c r="N35" s="384">
        <f>I35+M35</f>
        <v>0</v>
      </c>
      <c r="O35" s="218">
        <f>N35*E35</f>
        <v>0</v>
      </c>
      <c r="P35" s="156">
        <f>RANK(N35,N32:N36,0)</f>
        <v>4</v>
      </c>
      <c r="Q35" s="274"/>
      <c r="R35" s="81"/>
    </row>
    <row r="36" spans="1:18" ht="16.5" hidden="1" thickBot="1" x14ac:dyDescent="0.3">
      <c r="A36" s="182"/>
      <c r="B36" s="150"/>
      <c r="C36" s="150">
        <v>30</v>
      </c>
      <c r="D36" s="150"/>
      <c r="E36" s="152">
        <f t="shared" si="5"/>
        <v>2.9117814397877648</v>
      </c>
      <c r="F36" s="117"/>
      <c r="G36" s="68"/>
      <c r="H36" s="13"/>
      <c r="I36" s="153">
        <f>IF(MAX(F36:H36)&lt;0,0,MAX(F36:H36))</f>
        <v>0</v>
      </c>
      <c r="J36" s="69"/>
      <c r="K36" s="68"/>
      <c r="L36" s="68"/>
      <c r="M36" s="153">
        <f>IF(MAX(J36:L36)&lt;0,0,MAX(J36:L36))</f>
        <v>0</v>
      </c>
      <c r="N36" s="175">
        <f>I36+M36</f>
        <v>0</v>
      </c>
      <c r="O36" s="155">
        <f>N36*E36</f>
        <v>0</v>
      </c>
      <c r="P36" s="156">
        <f>RANK(N36,N32:N36,0)</f>
        <v>4</v>
      </c>
      <c r="Q36" s="279"/>
      <c r="R36" s="81"/>
    </row>
    <row r="37" spans="1:18" ht="17.25" hidden="1" thickTop="1" thickBot="1" x14ac:dyDescent="0.25">
      <c r="A37" s="439" t="s">
        <v>30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1"/>
      <c r="Q37" s="279"/>
    </row>
    <row r="38" spans="1:18" ht="16.5" hidden="1" thickBot="1" x14ac:dyDescent="0.3">
      <c r="A38" s="182"/>
      <c r="B38" s="150"/>
      <c r="C38" s="150">
        <v>30</v>
      </c>
      <c r="D38" s="150">
        <v>2000</v>
      </c>
      <c r="E38" s="152">
        <f>10^(0.794358141*((LOG((C38/174.393)/LOG(10))*(LOG((C38/174.393)/LOG(10))))))</f>
        <v>2.9117814397877648</v>
      </c>
      <c r="F38" s="67"/>
      <c r="G38" s="68"/>
      <c r="H38" s="68"/>
      <c r="I38" s="153">
        <f>IF(MAX(F38:H38)&lt;0,0,MAX(F38:H38))</f>
        <v>0</v>
      </c>
      <c r="J38" s="69"/>
      <c r="K38" s="68"/>
      <c r="L38" s="13"/>
      <c r="M38" s="153">
        <f>IF(MAX(J38:L38)&lt;0,0,MAX(J38:L38))</f>
        <v>0</v>
      </c>
      <c r="N38" s="175">
        <f>I38+M38</f>
        <v>0</v>
      </c>
      <c r="O38" s="155">
        <f>N38*E38</f>
        <v>0</v>
      </c>
      <c r="P38" s="156">
        <f>RANK(N38,N38:N39,0)</f>
        <v>1</v>
      </c>
      <c r="Q38" s="279"/>
      <c r="R38" s="83"/>
    </row>
    <row r="39" spans="1:18" ht="16.5" hidden="1" thickBot="1" x14ac:dyDescent="0.3">
      <c r="A39" s="184"/>
      <c r="B39" s="163"/>
      <c r="C39" s="163">
        <v>30</v>
      </c>
      <c r="D39" s="163"/>
      <c r="E39" s="164">
        <f>10^(0.794358141*((LOG((C39/174.393)/LOG(10))*(LOG((C39/174.393)/LOG(10))))))</f>
        <v>2.9117814397877648</v>
      </c>
      <c r="F39" s="226"/>
      <c r="G39" s="227"/>
      <c r="H39" s="227"/>
      <c r="I39" s="167">
        <f>IF(MAX(F39:H39)&lt;0,0,MAX(F39:H39))</f>
        <v>0</v>
      </c>
      <c r="J39" s="228"/>
      <c r="K39" s="227"/>
      <c r="L39" s="199"/>
      <c r="M39" s="167">
        <f>IF(MAX(J39:L39)&lt;0,0,MAX(J39:L39))</f>
        <v>0</v>
      </c>
      <c r="N39" s="229">
        <f>I39+M39</f>
        <v>0</v>
      </c>
      <c r="O39" s="170">
        <f>N39*E39</f>
        <v>0</v>
      </c>
      <c r="P39" s="171">
        <f>RANK(N39,N38:N39,0)</f>
        <v>1</v>
      </c>
      <c r="Q39" s="279"/>
    </row>
    <row r="40" spans="1:18" ht="17.25" thickTop="1" thickBot="1" x14ac:dyDescent="0.25">
      <c r="A40" s="448" t="s">
        <v>74</v>
      </c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6"/>
      <c r="Q40" s="272"/>
    </row>
    <row r="41" spans="1:18" ht="15.75" x14ac:dyDescent="0.25">
      <c r="A41" s="230" t="s">
        <v>89</v>
      </c>
      <c r="B41" s="214" t="s">
        <v>79</v>
      </c>
      <c r="C41" s="224">
        <v>78</v>
      </c>
      <c r="D41" s="214">
        <v>1999</v>
      </c>
      <c r="E41" s="233">
        <f>10^(0.794358141*((LOG((C41/174.393)/LOG(10))*(LOG((C41/174.393)/LOG(10))))))</f>
        <v>1.2502436276010762</v>
      </c>
      <c r="F41" s="235">
        <v>36</v>
      </c>
      <c r="G41" s="236">
        <v>38</v>
      </c>
      <c r="H41" s="236">
        <v>39</v>
      </c>
      <c r="I41" s="237">
        <f>IF(MAX(F41:H41)&lt;0,0,MAX(F41:H41))</f>
        <v>39</v>
      </c>
      <c r="J41" s="231">
        <v>46</v>
      </c>
      <c r="K41" s="232">
        <v>48</v>
      </c>
      <c r="L41" s="232">
        <v>50</v>
      </c>
      <c r="M41" s="237">
        <f>IF(MAX(J41:L41)&lt;0,0,MAX(J41:L41))</f>
        <v>50</v>
      </c>
      <c r="N41" s="207">
        <f>I41+M41</f>
        <v>89</v>
      </c>
      <c r="O41" s="208">
        <f>N41*E41</f>
        <v>111.27168285649579</v>
      </c>
      <c r="P41" s="156">
        <f>RANK(N41,N41:N42,0)</f>
        <v>1</v>
      </c>
      <c r="Q41" s="280" t="s">
        <v>124</v>
      </c>
    </row>
    <row r="42" spans="1:18" ht="16.5" thickBot="1" x14ac:dyDescent="0.3">
      <c r="A42" s="196" t="s">
        <v>88</v>
      </c>
      <c r="B42" s="159" t="s">
        <v>79</v>
      </c>
      <c r="C42" s="136">
        <v>70</v>
      </c>
      <c r="D42" s="159">
        <v>2000</v>
      </c>
      <c r="E42" s="234">
        <f>10^(0.794358141*((LOG((C42/174.393)/LOG(10))*(LOG((C42/174.393)/LOG(10))))))</f>
        <v>1.3330283168520434</v>
      </c>
      <c r="F42" s="238">
        <v>-22</v>
      </c>
      <c r="G42" s="15">
        <v>22</v>
      </c>
      <c r="H42" s="15">
        <v>24</v>
      </c>
      <c r="I42" s="239">
        <f>IF(MAX(F42:H42)&lt;0,0,MAX(F42:H42))</f>
        <v>24</v>
      </c>
      <c r="J42" s="47">
        <v>28</v>
      </c>
      <c r="K42" s="15">
        <v>30</v>
      </c>
      <c r="L42" s="15">
        <v>32</v>
      </c>
      <c r="M42" s="239">
        <f>IF(MAX(J42:L42)&lt;0,0,MAX(J42:L42))</f>
        <v>32</v>
      </c>
      <c r="N42" s="240">
        <f>I42+M42</f>
        <v>56</v>
      </c>
      <c r="O42" s="193">
        <f>N42*E42</f>
        <v>74.649585743714425</v>
      </c>
      <c r="P42" s="180">
        <f>RANK(N42,N41:N42,0)</f>
        <v>2</v>
      </c>
      <c r="Q42" s="280" t="s">
        <v>124</v>
      </c>
    </row>
    <row r="43" spans="1:18" ht="16.5" thickTop="1" x14ac:dyDescent="0.25">
      <c r="A43" s="91"/>
      <c r="B43" s="50"/>
      <c r="C43" s="50"/>
      <c r="D43" s="58"/>
      <c r="E43" s="50"/>
      <c r="F43" s="50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8" ht="15.75" x14ac:dyDescent="0.25">
      <c r="A44" s="4"/>
      <c r="B44" s="4"/>
      <c r="C44" s="2"/>
      <c r="D44" s="2"/>
      <c r="E44" s="7"/>
      <c r="F44" s="2"/>
      <c r="G44" s="2"/>
      <c r="H44" s="2"/>
      <c r="I44" s="2"/>
      <c r="J44" s="2"/>
      <c r="K44" s="3"/>
      <c r="L44" s="2"/>
    </row>
    <row r="45" spans="1:18" ht="15.75" x14ac:dyDescent="0.25">
      <c r="A45" s="91" t="s">
        <v>99</v>
      </c>
    </row>
    <row r="46" spans="1:18" ht="15.75" x14ac:dyDescent="0.25">
      <c r="A46" s="91"/>
    </row>
    <row r="47" spans="1:18" ht="15.75" x14ac:dyDescent="0.25">
      <c r="A47" s="91" t="s">
        <v>139</v>
      </c>
    </row>
  </sheetData>
  <mergeCells count="15">
    <mergeCell ref="A31:P31"/>
    <mergeCell ref="A37:P37"/>
    <mergeCell ref="A40:P40"/>
    <mergeCell ref="A5:P5"/>
    <mergeCell ref="A9:P9"/>
    <mergeCell ref="A13:P13"/>
    <mergeCell ref="A17:P17"/>
    <mergeCell ref="A22:P22"/>
    <mergeCell ref="A27:P27"/>
    <mergeCell ref="A1:P1"/>
    <mergeCell ref="A2:P2"/>
    <mergeCell ref="A3:E3"/>
    <mergeCell ref="F3:I3"/>
    <mergeCell ref="J3:M3"/>
    <mergeCell ref="N3:P3"/>
  </mergeCells>
  <pageMargins left="0.78740157480314965" right="0.39370078740157483" top="0.78740157480314965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Y43"/>
  <sheetViews>
    <sheetView topLeftCell="A23" zoomScale="90" zoomScaleNormal="90" workbookViewId="0">
      <selection activeCell="U45" sqref="U45"/>
    </sheetView>
  </sheetViews>
  <sheetFormatPr defaultRowHeight="12.75" x14ac:dyDescent="0.2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8" customWidth="1"/>
    <col min="6" max="10" width="4.85546875" customWidth="1"/>
    <col min="11" max="11" width="5.85546875" style="10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4.5" customHeight="1" x14ac:dyDescent="0.2">
      <c r="A1" s="424" t="s">
        <v>93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  <c r="N1" s="426"/>
      <c r="O1" s="426"/>
      <c r="P1" s="426"/>
    </row>
    <row r="2" spans="1:18" ht="33.75" customHeight="1" thickBot="1" x14ac:dyDescent="0.25">
      <c r="A2" s="427" t="s">
        <v>87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  <c r="N2" s="429"/>
      <c r="O2" s="429"/>
      <c r="P2" s="429"/>
      <c r="Q2" s="89"/>
    </row>
    <row r="3" spans="1:18" ht="17.25" thickTop="1" thickBot="1" x14ac:dyDescent="0.3">
      <c r="A3" s="430"/>
      <c r="B3" s="431"/>
      <c r="C3" s="431"/>
      <c r="D3" s="431"/>
      <c r="E3" s="432"/>
      <c r="F3" s="433" t="s">
        <v>9</v>
      </c>
      <c r="G3" s="434"/>
      <c r="H3" s="434"/>
      <c r="I3" s="435"/>
      <c r="J3" s="433" t="s">
        <v>8</v>
      </c>
      <c r="K3" s="434"/>
      <c r="L3" s="434"/>
      <c r="M3" s="435"/>
      <c r="N3" s="436"/>
      <c r="O3" s="437"/>
      <c r="P3" s="438"/>
      <c r="Q3" s="43"/>
    </row>
    <row r="4" spans="1:18" ht="16.5" thickBot="1" x14ac:dyDescent="0.3">
      <c r="A4" s="414" t="s">
        <v>0</v>
      </c>
      <c r="B4" s="415" t="s">
        <v>1</v>
      </c>
      <c r="C4" s="416" t="s">
        <v>6</v>
      </c>
      <c r="D4" s="416" t="s">
        <v>10</v>
      </c>
      <c r="E4" s="417" t="s">
        <v>7</v>
      </c>
      <c r="F4" s="418" t="s">
        <v>2</v>
      </c>
      <c r="G4" s="419" t="s">
        <v>3</v>
      </c>
      <c r="H4" s="419" t="s">
        <v>4</v>
      </c>
      <c r="I4" s="420" t="s">
        <v>9</v>
      </c>
      <c r="J4" s="421" t="s">
        <v>2</v>
      </c>
      <c r="K4" s="419" t="s">
        <v>3</v>
      </c>
      <c r="L4" s="419" t="s">
        <v>4</v>
      </c>
      <c r="M4" s="420" t="s">
        <v>11</v>
      </c>
      <c r="N4" s="422" t="s">
        <v>12</v>
      </c>
      <c r="O4" s="415" t="s">
        <v>5</v>
      </c>
      <c r="P4" s="423" t="s">
        <v>49</v>
      </c>
      <c r="Q4" s="42"/>
    </row>
    <row r="5" spans="1:18" ht="17.25" thickTop="1" thickBot="1" x14ac:dyDescent="0.3">
      <c r="A5" s="442" t="s">
        <v>72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  <c r="Q5" s="42"/>
    </row>
    <row r="6" spans="1:18" ht="15.75" hidden="1" x14ac:dyDescent="0.25">
      <c r="A6" s="258"/>
      <c r="B6" s="259"/>
      <c r="C6" s="224">
        <v>61</v>
      </c>
      <c r="D6" s="151"/>
      <c r="E6" s="204">
        <f>10^(0.794358141*((LOG((C6/174.393)/LOG(10))*(LOG((C6/174.393)/LOG(10))))))</f>
        <v>1.4632549677285687</v>
      </c>
      <c r="F6" s="260"/>
      <c r="G6" s="261"/>
      <c r="H6" s="261"/>
      <c r="I6" s="262">
        <f>IF(MAX(F6:H6)&lt;0,0,MAX(F6:H6))</f>
        <v>0</v>
      </c>
      <c r="J6" s="263"/>
      <c r="K6" s="225"/>
      <c r="L6" s="225"/>
      <c r="M6" s="206">
        <f>IF(MAX(J6:L6)&lt;0,0,MAX(J6:L6))</f>
        <v>0</v>
      </c>
      <c r="N6" s="207">
        <f>I6+M6</f>
        <v>0</v>
      </c>
      <c r="O6" s="218">
        <f>N6*E6</f>
        <v>0</v>
      </c>
      <c r="P6" s="187">
        <f>RANK(N6,N6:N8,0)</f>
        <v>2</v>
      </c>
      <c r="Q6" s="42"/>
    </row>
    <row r="7" spans="1:18" ht="16.5" thickBot="1" x14ac:dyDescent="0.3">
      <c r="A7" s="174" t="s">
        <v>78</v>
      </c>
      <c r="B7" s="150" t="s">
        <v>79</v>
      </c>
      <c r="C7" s="133">
        <v>45.3</v>
      </c>
      <c r="D7" s="150">
        <v>2000</v>
      </c>
      <c r="E7" s="241">
        <f>10^(0.794358141*((LOG((C7/174.393)/LOG(10))*(LOG((C7/174.393)/LOG(10))))))</f>
        <v>1.8717583997379643</v>
      </c>
      <c r="F7" s="252">
        <v>36</v>
      </c>
      <c r="G7" s="131">
        <v>39</v>
      </c>
      <c r="H7" s="131">
        <v>-40</v>
      </c>
      <c r="I7" s="254">
        <f>IF(MAX(F7:H7)&lt;0,0,MAX(F7:H7))</f>
        <v>39</v>
      </c>
      <c r="J7" s="252">
        <v>46</v>
      </c>
      <c r="K7" s="131">
        <v>49</v>
      </c>
      <c r="L7" s="131">
        <v>50</v>
      </c>
      <c r="M7" s="245">
        <f>IF(MAX(J7:L7)&lt;0,0,MAX(J7:L7))</f>
        <v>50</v>
      </c>
      <c r="N7" s="154">
        <f>I7+M7</f>
        <v>89</v>
      </c>
      <c r="O7" s="192">
        <f>N7*E7</f>
        <v>166.58649757667882</v>
      </c>
      <c r="P7" s="156">
        <f>RANK(N7,N6:N8,0)</f>
        <v>1</v>
      </c>
      <c r="Q7" s="42"/>
    </row>
    <row r="8" spans="1:18" ht="16.5" hidden="1" thickBot="1" x14ac:dyDescent="0.3">
      <c r="A8" s="157"/>
      <c r="B8" s="150"/>
      <c r="C8" s="133">
        <v>59.6</v>
      </c>
      <c r="D8" s="150"/>
      <c r="E8" s="190">
        <f>10^(0.794358141*((LOG((C8/174.393)/LOG(10))*(LOG((C8/174.393)/LOG(10))))))</f>
        <v>1.4883636694761329</v>
      </c>
      <c r="F8" s="231"/>
      <c r="G8" s="232"/>
      <c r="H8" s="232"/>
      <c r="I8" s="206">
        <f>IF(MAX(F8:H8)&lt;0,0,MAX(F8:H8))</f>
        <v>0</v>
      </c>
      <c r="J8" s="35"/>
      <c r="K8" s="13"/>
      <c r="L8" s="13"/>
      <c r="M8" s="153">
        <f>IF(MAX(J8:L8)&lt;0,0,MAX(J8:L8))</f>
        <v>0</v>
      </c>
      <c r="N8" s="154">
        <f>I8+M8</f>
        <v>0</v>
      </c>
      <c r="O8" s="155">
        <f>N8*E8</f>
        <v>0</v>
      </c>
      <c r="P8" s="187">
        <f>RANK(N8,N6:N8,0)</f>
        <v>2</v>
      </c>
      <c r="Q8" s="42"/>
    </row>
    <row r="9" spans="1:18" ht="17.25" hidden="1" thickTop="1" thickBot="1" x14ac:dyDescent="0.3">
      <c r="A9" s="445" t="s">
        <v>73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7"/>
      <c r="Q9" s="39"/>
    </row>
    <row r="10" spans="1:18" ht="15.75" hidden="1" x14ac:dyDescent="0.25">
      <c r="A10" s="148"/>
      <c r="B10" s="149"/>
      <c r="C10" s="133">
        <v>61</v>
      </c>
      <c r="D10" s="151"/>
      <c r="E10" s="152">
        <f>10^(0.794358141*((LOG((C10/174.393)/LOG(10))*(LOG((C10/174.393)/LOG(10))))))</f>
        <v>1.4632549677285687</v>
      </c>
      <c r="F10" s="115"/>
      <c r="G10" s="12"/>
      <c r="H10" s="12"/>
      <c r="I10" s="153">
        <f>IF(MAX(F10:H10)&lt;0,0,MAX(F10:H10))</f>
        <v>0</v>
      </c>
      <c r="J10" s="115"/>
      <c r="K10" s="12"/>
      <c r="L10" s="12"/>
      <c r="M10" s="153">
        <f>IF(MAX(J10:L10)&lt;0,0,MAX(J10:L10))</f>
        <v>0</v>
      </c>
      <c r="N10" s="154">
        <f>I10+M10</f>
        <v>0</v>
      </c>
      <c r="O10" s="155">
        <f>N10*E10</f>
        <v>0</v>
      </c>
      <c r="P10" s="187">
        <f>RANK(N10,N10:N12,0)</f>
        <v>1</v>
      </c>
      <c r="Q10" s="84"/>
    </row>
    <row r="11" spans="1:18" ht="15.75" hidden="1" x14ac:dyDescent="0.25">
      <c r="A11" s="160"/>
      <c r="B11" s="150"/>
      <c r="C11" s="133">
        <v>56</v>
      </c>
      <c r="D11" s="150">
        <v>2000</v>
      </c>
      <c r="E11" s="152">
        <f>10^(0.794358141*((LOG((C11/174.393)/LOG(10))*(LOG((C11/174.393)/LOG(10))))))</f>
        <v>1.5607564739647632</v>
      </c>
      <c r="F11" s="35"/>
      <c r="G11" s="13"/>
      <c r="H11" s="13"/>
      <c r="I11" s="153">
        <f>IF(MAX(F11:H11)&lt;0,0,MAX(F11:H11))</f>
        <v>0</v>
      </c>
      <c r="J11" s="35"/>
      <c r="K11" s="13"/>
      <c r="L11" s="13"/>
      <c r="M11" s="153">
        <f>IF(MAX(J11:L11)&lt;0,0,MAX(J11:L11))</f>
        <v>0</v>
      </c>
      <c r="N11" s="154">
        <f>I11+M11</f>
        <v>0</v>
      </c>
      <c r="O11" s="155">
        <f>N11*E11</f>
        <v>0</v>
      </c>
      <c r="P11" s="187">
        <f>RANK(N11,N10:N12,0)</f>
        <v>1</v>
      </c>
      <c r="Q11" s="85"/>
    </row>
    <row r="12" spans="1:18" ht="16.5" hidden="1" thickBot="1" x14ac:dyDescent="0.3">
      <c r="A12" s="264"/>
      <c r="B12" s="163"/>
      <c r="C12" s="134">
        <v>59.6</v>
      </c>
      <c r="D12" s="163"/>
      <c r="E12" s="164">
        <f>10^(0.794358141*((LOG((C12/174.393)/LOG(10))*(LOG((C12/174.393)/LOG(10))))))</f>
        <v>1.4883636694761329</v>
      </c>
      <c r="F12" s="198"/>
      <c r="G12" s="199"/>
      <c r="H12" s="199"/>
      <c r="I12" s="167">
        <f>IF(MAX(F12:H12)&lt;0,0,MAX(F12:H12))</f>
        <v>0</v>
      </c>
      <c r="J12" s="200"/>
      <c r="K12" s="199"/>
      <c r="L12" s="199"/>
      <c r="M12" s="167">
        <f>IF(MAX(J12:L12)&lt;0,0,MAX(J12:L12))</f>
        <v>0</v>
      </c>
      <c r="N12" s="169">
        <f>I12+M12</f>
        <v>0</v>
      </c>
      <c r="O12" s="170">
        <f>N12*E12</f>
        <v>0</v>
      </c>
      <c r="P12" s="188">
        <f>RANK(N12,N10:N12,0)</f>
        <v>1</v>
      </c>
      <c r="Q12" s="85"/>
    </row>
    <row r="13" spans="1:18" ht="17.25" thickTop="1" thickBot="1" x14ac:dyDescent="0.3">
      <c r="A13" s="442" t="s">
        <v>29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4"/>
      <c r="Q13" s="85"/>
    </row>
    <row r="14" spans="1:18" ht="16.5" hidden="1" thickBot="1" x14ac:dyDescent="0.3">
      <c r="A14" s="158"/>
      <c r="B14" s="265"/>
      <c r="C14" s="224">
        <v>68.099999999999994</v>
      </c>
      <c r="D14" s="151">
        <v>1998</v>
      </c>
      <c r="E14" s="204">
        <f>10^(0.794358141*((LOG((C14/174.393)/LOG(10))*(LOG((C14/174.393)/LOG(10))))))</f>
        <v>1.356687174669762</v>
      </c>
      <c r="F14" s="260"/>
      <c r="G14" s="261"/>
      <c r="H14" s="261"/>
      <c r="I14" s="262">
        <f>IF(MAX(F14:H14)&lt;0,0,MAX(F14:H14))</f>
        <v>0</v>
      </c>
      <c r="J14" s="263"/>
      <c r="K14" s="225"/>
      <c r="L14" s="225"/>
      <c r="M14" s="206">
        <f>IF(MAX(J14:L14)&lt;0,0,MAX(J14:L14))</f>
        <v>0</v>
      </c>
      <c r="N14" s="207">
        <f>I14+M14</f>
        <v>0</v>
      </c>
      <c r="O14" s="218">
        <f>N14*E14</f>
        <v>0</v>
      </c>
      <c r="P14" s="187">
        <f>RANK(N14,N14:N17,0)</f>
        <v>3</v>
      </c>
      <c r="Q14" s="85"/>
      <c r="R14" s="81"/>
    </row>
    <row r="15" spans="1:18" ht="15.75" x14ac:dyDescent="0.25">
      <c r="A15" s="223" t="s">
        <v>84</v>
      </c>
      <c r="B15" s="214" t="s">
        <v>79</v>
      </c>
      <c r="C15" s="224">
        <v>60.6</v>
      </c>
      <c r="D15" s="214">
        <v>1999</v>
      </c>
      <c r="E15" s="233">
        <f t="shared" ref="E15" si="0">10^(0.794358141*((LOG((C15/174.393)/LOG(10))*(LOG((C15/174.393)/LOG(10))))))</f>
        <v>1.4702707453992507</v>
      </c>
      <c r="F15" s="243">
        <v>53</v>
      </c>
      <c r="G15" s="195">
        <v>55</v>
      </c>
      <c r="H15" s="195">
        <v>57</v>
      </c>
      <c r="I15" s="237">
        <f>IF(MAX(F15:H15)&lt;0,0,MAX(F15:H15))</f>
        <v>57</v>
      </c>
      <c r="J15" s="242">
        <v>67</v>
      </c>
      <c r="K15" s="225">
        <v>71</v>
      </c>
      <c r="L15" s="225">
        <v>73</v>
      </c>
      <c r="M15" s="245">
        <f>IF(MAX(J15:L15)&lt;0,0,MAX(J15:L15))</f>
        <v>73</v>
      </c>
      <c r="N15" s="154">
        <f>I15+M15</f>
        <v>130</v>
      </c>
      <c r="O15" s="192">
        <f>N15*E15</f>
        <v>191.13519690190259</v>
      </c>
      <c r="P15" s="156">
        <f>RANK(N15,N14:N17,0)</f>
        <v>1</v>
      </c>
      <c r="Q15" s="85"/>
    </row>
    <row r="16" spans="1:18" ht="16.5" thickBot="1" x14ac:dyDescent="0.3">
      <c r="A16" s="375" t="s">
        <v>85</v>
      </c>
      <c r="B16" s="376" t="s">
        <v>81</v>
      </c>
      <c r="C16" s="377">
        <v>60</v>
      </c>
      <c r="D16" s="376">
        <v>2000</v>
      </c>
      <c r="E16" s="378">
        <f t="shared" ref="E16" si="1">10^(0.794358141*((LOG((C16/174.393)/LOG(10))*(LOG((C16/174.393)/LOG(10))))))</f>
        <v>1.4810297176114258</v>
      </c>
      <c r="F16" s="343">
        <v>48</v>
      </c>
      <c r="G16" s="315">
        <v>-51</v>
      </c>
      <c r="H16" s="315">
        <v>51</v>
      </c>
      <c r="I16" s="249">
        <f>IF(MAX(F16:H16)&lt;0,0,MAX(F16:H16))</f>
        <v>51</v>
      </c>
      <c r="J16" s="385">
        <v>58</v>
      </c>
      <c r="K16" s="315">
        <v>61</v>
      </c>
      <c r="L16" s="315">
        <v>-62</v>
      </c>
      <c r="M16" s="249">
        <f>IF(MAX(J16:L16)&lt;0,0,MAX(J16:L16))</f>
        <v>61</v>
      </c>
      <c r="N16" s="380">
        <f>I16+M16</f>
        <v>112</v>
      </c>
      <c r="O16" s="381">
        <f>N16*E16</f>
        <v>165.87532837247969</v>
      </c>
      <c r="P16" s="382">
        <f>RANK(N16,N14:N17,0)</f>
        <v>2</v>
      </c>
      <c r="Q16" s="85"/>
    </row>
    <row r="17" spans="1:25" ht="15.6" hidden="1" customHeight="1" thickBot="1" x14ac:dyDescent="0.3">
      <c r="A17" s="403"/>
      <c r="B17" s="404"/>
      <c r="C17" s="405">
        <v>62</v>
      </c>
      <c r="D17" s="404"/>
      <c r="E17" s="406">
        <f>10^(0.794358141*((LOG((C17/174.393)/LOG(10))*(LOG((C17/174.393)/LOG(10))))))</f>
        <v>1.4462434115461982</v>
      </c>
      <c r="F17" s="334"/>
      <c r="G17" s="335"/>
      <c r="H17" s="335"/>
      <c r="I17" s="262">
        <f>IF(MAX(F17:H17)&lt;0,0,MAX(F17:H17))</f>
        <v>0</v>
      </c>
      <c r="J17" s="336"/>
      <c r="K17" s="335"/>
      <c r="L17" s="335"/>
      <c r="M17" s="262">
        <f>IF(MAX(J17:L17)&lt;0,0,MAX(J17:L17))</f>
        <v>0</v>
      </c>
      <c r="N17" s="407">
        <f>I17+M17</f>
        <v>0</v>
      </c>
      <c r="O17" s="408">
        <f>N17*E17</f>
        <v>0</v>
      </c>
      <c r="P17" s="188">
        <f>RANK(N17,N14:N17,0)</f>
        <v>3</v>
      </c>
      <c r="Q17" s="85"/>
    </row>
    <row r="18" spans="1:25" ht="17.25" thickTop="1" thickBot="1" x14ac:dyDescent="0.3">
      <c r="A18" s="448" t="s">
        <v>30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50"/>
      <c r="Q18" s="85"/>
    </row>
    <row r="19" spans="1:25" ht="15.75" hidden="1" customHeight="1" x14ac:dyDescent="0.25">
      <c r="A19" s="256"/>
      <c r="B19" s="214"/>
      <c r="C19" s="224">
        <v>72.7</v>
      </c>
      <c r="D19" s="214"/>
      <c r="E19" s="204">
        <f>10^(0.794358141*((LOG((C19/174.393)/LOG(10))*(LOG((C19/174.393)/LOG(10))))))</f>
        <v>1.3022731257935971</v>
      </c>
      <c r="F19" s="268"/>
      <c r="G19" s="261"/>
      <c r="H19" s="261"/>
      <c r="I19" s="262">
        <f t="shared" ref="I19:I22" si="2">IF(MAX(F19:H19)&lt;0,0,MAX(F19:H19))</f>
        <v>0</v>
      </c>
      <c r="J19" s="225"/>
      <c r="K19" s="225"/>
      <c r="L19" s="225"/>
      <c r="M19" s="206">
        <f t="shared" ref="M19:M22" si="3">IF(MAX(J19:L19)&lt;0,0,MAX(J19:L19))</f>
        <v>0</v>
      </c>
      <c r="N19" s="207">
        <f t="shared" ref="N19:N22" si="4">I19+M19</f>
        <v>0</v>
      </c>
      <c r="O19" s="218">
        <f t="shared" ref="O19:O22" si="5">N19*E19</f>
        <v>0</v>
      </c>
      <c r="P19" s="187">
        <f>RANK(N19,N19:N22,0)</f>
        <v>2</v>
      </c>
      <c r="Q19" s="84"/>
      <c r="R19" s="81"/>
    </row>
    <row r="20" spans="1:25" ht="16.5" thickBot="1" x14ac:dyDescent="0.3">
      <c r="A20" s="409" t="s">
        <v>33</v>
      </c>
      <c r="B20" s="159" t="s">
        <v>76</v>
      </c>
      <c r="C20" s="136">
        <v>68.5</v>
      </c>
      <c r="D20" s="159">
        <v>1997</v>
      </c>
      <c r="E20" s="234">
        <f>10^(0.794358141*((LOG((C20/174.393)/LOG(10))*(LOG((C20/174.393)/LOG(10))))))</f>
        <v>1.3515578957842642</v>
      </c>
      <c r="F20" s="410">
        <v>75</v>
      </c>
      <c r="G20" s="411">
        <v>-78</v>
      </c>
      <c r="H20" s="411">
        <v>-78</v>
      </c>
      <c r="I20" s="412">
        <f t="shared" si="2"/>
        <v>75</v>
      </c>
      <c r="J20" s="271">
        <v>95</v>
      </c>
      <c r="K20" s="257">
        <v>100</v>
      </c>
      <c r="L20" s="257">
        <v>-102</v>
      </c>
      <c r="M20" s="239">
        <f t="shared" si="3"/>
        <v>100</v>
      </c>
      <c r="N20" s="240">
        <f t="shared" si="4"/>
        <v>175</v>
      </c>
      <c r="O20" s="193">
        <f t="shared" si="5"/>
        <v>236.52263176224625</v>
      </c>
      <c r="P20" s="396">
        <f>RANK(N20,N19:N22,0)</f>
        <v>1</v>
      </c>
      <c r="Q20" s="84"/>
    </row>
    <row r="21" spans="1:25" ht="15.75" hidden="1" x14ac:dyDescent="0.25">
      <c r="A21" s="293"/>
      <c r="B21" s="214"/>
      <c r="C21" s="224">
        <v>30</v>
      </c>
      <c r="D21" s="214">
        <v>2000</v>
      </c>
      <c r="E21" s="204">
        <f>10^(0.794358141*((LOG((C21/174.393)/LOG(10))*(LOG((C21/174.393)/LOG(10))))))</f>
        <v>2.9117814397877648</v>
      </c>
      <c r="F21" s="242"/>
      <c r="G21" s="225"/>
      <c r="H21" s="225"/>
      <c r="I21" s="206">
        <f t="shared" si="2"/>
        <v>0</v>
      </c>
      <c r="J21" s="225"/>
      <c r="K21" s="225"/>
      <c r="L21" s="225"/>
      <c r="M21" s="206">
        <f t="shared" si="3"/>
        <v>0</v>
      </c>
      <c r="N21" s="207">
        <f t="shared" si="4"/>
        <v>0</v>
      </c>
      <c r="O21" s="218">
        <f t="shared" si="5"/>
        <v>0</v>
      </c>
      <c r="P21" s="187">
        <f>RANK(N21,N19:N22,0)</f>
        <v>2</v>
      </c>
      <c r="Q21" s="84"/>
      <c r="R21" s="81"/>
    </row>
    <row r="22" spans="1:25" ht="16.5" hidden="1" thickBot="1" x14ac:dyDescent="0.3">
      <c r="A22" s="162"/>
      <c r="B22" s="163"/>
      <c r="C22" s="134">
        <v>72.2</v>
      </c>
      <c r="D22" s="163"/>
      <c r="E22" s="191">
        <f>10^(0.794358141*((LOG((C22/174.393)/LOG(10))*(LOG((C22/174.393)/LOG(10))))))</f>
        <v>1.3077316748012733</v>
      </c>
      <c r="F22" s="129"/>
      <c r="G22" s="130"/>
      <c r="H22" s="130"/>
      <c r="I22" s="167">
        <f t="shared" si="2"/>
        <v>0</v>
      </c>
      <c r="J22" s="130"/>
      <c r="K22" s="130"/>
      <c r="L22" s="130"/>
      <c r="M22" s="167">
        <f t="shared" si="3"/>
        <v>0</v>
      </c>
      <c r="N22" s="169">
        <f t="shared" si="4"/>
        <v>0</v>
      </c>
      <c r="O22" s="170">
        <f t="shared" si="5"/>
        <v>0</v>
      </c>
      <c r="P22" s="188">
        <f>RANK(N22,N19:N22,0)</f>
        <v>2</v>
      </c>
      <c r="Q22" s="84"/>
      <c r="R22" s="81"/>
    </row>
    <row r="23" spans="1:25" ht="17.25" thickTop="1" thickBot="1" x14ac:dyDescent="0.3">
      <c r="A23" s="448" t="s">
        <v>25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6"/>
      <c r="Q23" s="85"/>
      <c r="R23" s="119"/>
      <c r="S23" s="119"/>
      <c r="T23" s="119"/>
      <c r="U23" s="119"/>
      <c r="V23" s="119"/>
      <c r="W23" s="119"/>
      <c r="X23" s="119"/>
      <c r="Y23" s="119"/>
    </row>
    <row r="24" spans="1:25" s="59" customFormat="1" ht="15.75" x14ac:dyDescent="0.25">
      <c r="A24" s="201" t="s">
        <v>35</v>
      </c>
      <c r="B24" s="202" t="s">
        <v>79</v>
      </c>
      <c r="C24" s="203">
        <v>73.8</v>
      </c>
      <c r="D24" s="202">
        <v>1997</v>
      </c>
      <c r="E24" s="233">
        <f>10^(0.794358141*((LOG((C24/174.393)/LOG(10))*(LOG((C24/174.393)/LOG(10))))))</f>
        <v>1.2906204473118292</v>
      </c>
      <c r="F24" s="251">
        <v>91</v>
      </c>
      <c r="G24" s="255">
        <v>94</v>
      </c>
      <c r="H24" s="255">
        <v>-96</v>
      </c>
      <c r="I24" s="237">
        <f>IF(MAX(F24:H24)&lt;0,0,MAX(F24:H24))</f>
        <v>94</v>
      </c>
      <c r="J24" s="251">
        <v>106</v>
      </c>
      <c r="K24" s="255">
        <v>109</v>
      </c>
      <c r="L24" s="255">
        <v>111</v>
      </c>
      <c r="M24" s="237">
        <f>IF(MAX(J24:L24)&lt;0,0,MAX(J24:L24))</f>
        <v>111</v>
      </c>
      <c r="N24" s="207">
        <f>I24+M24</f>
        <v>205</v>
      </c>
      <c r="O24" s="208">
        <f>N24*E24</f>
        <v>264.57719169892499</v>
      </c>
      <c r="P24" s="156">
        <f>RANK(N24,N24:N27,0)</f>
        <v>1</v>
      </c>
      <c r="Q24" s="120"/>
      <c r="R24" s="121"/>
      <c r="S24" s="122"/>
      <c r="T24" s="122"/>
      <c r="U24" s="122"/>
      <c r="V24" s="122"/>
      <c r="W24" s="122"/>
      <c r="X24" s="122"/>
      <c r="Y24" s="122"/>
    </row>
    <row r="25" spans="1:25" s="59" customFormat="1" ht="15.75" x14ac:dyDescent="0.25">
      <c r="A25" s="172" t="s">
        <v>31</v>
      </c>
      <c r="B25" s="173" t="s">
        <v>92</v>
      </c>
      <c r="C25" s="135">
        <v>74.2</v>
      </c>
      <c r="D25" s="173">
        <v>1997</v>
      </c>
      <c r="E25" s="241">
        <f>10^(0.794358141*((LOG((C25/174.393)/LOG(10))*(LOG((C25/174.393)/LOG(10))))))</f>
        <v>1.2865006873443945</v>
      </c>
      <c r="F25" s="252">
        <v>85</v>
      </c>
      <c r="G25" s="131">
        <v>91</v>
      </c>
      <c r="H25" s="131">
        <v>94</v>
      </c>
      <c r="I25" s="245">
        <f>IF(MAX(F25:H25)&lt;0,0,MAX(F25:H25))</f>
        <v>94</v>
      </c>
      <c r="J25" s="252">
        <v>100</v>
      </c>
      <c r="K25" s="131">
        <v>106</v>
      </c>
      <c r="L25" s="131">
        <v>111</v>
      </c>
      <c r="M25" s="245">
        <f>IF(MAX(J25:L25)&lt;0,0,MAX(J25:L25))</f>
        <v>111</v>
      </c>
      <c r="N25" s="154">
        <f>I25+M25</f>
        <v>205</v>
      </c>
      <c r="O25" s="192">
        <f>N25*E25</f>
        <v>263.73264090560087</v>
      </c>
      <c r="P25" s="156">
        <v>2</v>
      </c>
      <c r="Q25" s="120"/>
      <c r="R25" s="121"/>
      <c r="S25" s="122"/>
      <c r="T25" s="122"/>
      <c r="U25" s="122"/>
      <c r="V25" s="122"/>
      <c r="W25" s="122"/>
      <c r="X25" s="122"/>
      <c r="Y25" s="122"/>
    </row>
    <row r="26" spans="1:25" s="59" customFormat="1" ht="15.75" hidden="1" x14ac:dyDescent="0.25">
      <c r="A26" s="157"/>
      <c r="B26" s="150"/>
      <c r="C26" s="133">
        <v>75</v>
      </c>
      <c r="D26" s="150">
        <v>1999</v>
      </c>
      <c r="E26" s="241">
        <f>10^(0.794358141*((LOG((C26/174.393)/LOG(10))*(LOG((C26/174.393)/LOG(10))))))</f>
        <v>1.2784425484161912</v>
      </c>
      <c r="F26" s="252"/>
      <c r="G26" s="131"/>
      <c r="H26" s="131"/>
      <c r="I26" s="245">
        <f>IF(MAX(F26:H26)&lt;0,0,MAX(F26:H26))</f>
        <v>0</v>
      </c>
      <c r="J26" s="252"/>
      <c r="K26" s="131"/>
      <c r="L26" s="131"/>
      <c r="M26" s="245">
        <f>IF(MAX(J26:L26)&lt;0,0,MAX(J26:L26))</f>
        <v>0</v>
      </c>
      <c r="N26" s="154">
        <f>I26+M26</f>
        <v>0</v>
      </c>
      <c r="O26" s="192">
        <f>N26*E26</f>
        <v>0</v>
      </c>
      <c r="P26" s="156">
        <f>RANK(N26,N24:N27,0)</f>
        <v>4</v>
      </c>
      <c r="Q26" s="120"/>
      <c r="R26" s="122"/>
      <c r="S26" s="122"/>
      <c r="T26" s="122"/>
      <c r="U26" s="122"/>
      <c r="V26" s="122"/>
      <c r="W26" s="122"/>
      <c r="X26" s="122"/>
      <c r="Y26" s="122"/>
    </row>
    <row r="27" spans="1:25" ht="16.5" thickBot="1" x14ac:dyDescent="0.3">
      <c r="A27" s="413" t="s">
        <v>88</v>
      </c>
      <c r="B27" s="163" t="s">
        <v>79</v>
      </c>
      <c r="C27" s="134">
        <v>70</v>
      </c>
      <c r="D27" s="163">
        <v>2000</v>
      </c>
      <c r="E27" s="250">
        <f>10^(0.794358141*((LOG((C27/174.393)/LOG(10))*(LOG((C27/174.393)/LOG(10))))))</f>
        <v>1.3330283168520434</v>
      </c>
      <c r="F27" s="318">
        <v>-22</v>
      </c>
      <c r="G27" s="199">
        <v>22</v>
      </c>
      <c r="H27" s="199">
        <v>24</v>
      </c>
      <c r="I27" s="383">
        <f>IF(MAX(F27:H27)&lt;0,0,MAX(F27:H27))</f>
        <v>24</v>
      </c>
      <c r="J27" s="198">
        <v>28</v>
      </c>
      <c r="K27" s="199">
        <v>30</v>
      </c>
      <c r="L27" s="199">
        <v>32</v>
      </c>
      <c r="M27" s="383">
        <f>IF(MAX(J27:L27)&lt;0,0,MAX(J27:L27))</f>
        <v>32</v>
      </c>
      <c r="N27" s="169">
        <f>I27+M27</f>
        <v>56</v>
      </c>
      <c r="O27" s="222">
        <f>N27*E27</f>
        <v>74.649585743714425</v>
      </c>
      <c r="P27" s="171">
        <f>RANK(N27,N24:N27,0)</f>
        <v>3</v>
      </c>
      <c r="Q27" s="85"/>
    </row>
    <row r="28" spans="1:25" ht="17.25" thickTop="1" thickBot="1" x14ac:dyDescent="0.3">
      <c r="A28" s="448" t="s">
        <v>26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6"/>
      <c r="Q28" s="85"/>
    </row>
    <row r="29" spans="1:25" ht="15.75" x14ac:dyDescent="0.25">
      <c r="A29" s="256" t="s">
        <v>36</v>
      </c>
      <c r="B29" s="214" t="s">
        <v>92</v>
      </c>
      <c r="C29" s="224">
        <v>83.4</v>
      </c>
      <c r="D29" s="214">
        <v>1997</v>
      </c>
      <c r="E29" s="233">
        <f t="shared" ref="E29:E31" si="6">10^(0.794358141*((LOG((C29/174.393)/LOG(10))*(LOG((C29/174.393)/LOG(10))))))</f>
        <v>1.2064988786706048</v>
      </c>
      <c r="F29" s="243">
        <v>90</v>
      </c>
      <c r="G29" s="195">
        <v>97</v>
      </c>
      <c r="H29" s="195">
        <v>102</v>
      </c>
      <c r="I29" s="237">
        <f>IF(MAX(F29:H29)&lt;0,0,MAX(F29:H29))</f>
        <v>102</v>
      </c>
      <c r="J29" s="194">
        <v>112</v>
      </c>
      <c r="K29" s="195">
        <v>-120</v>
      </c>
      <c r="L29" s="195">
        <v>120</v>
      </c>
      <c r="M29" s="237">
        <f>IF(MAX(J29:L29)&lt;0,0,MAX(J29:L29))</f>
        <v>120</v>
      </c>
      <c r="N29" s="207">
        <f>I29+M29</f>
        <v>222</v>
      </c>
      <c r="O29" s="208">
        <f>N29*E29</f>
        <v>267.84275106487428</v>
      </c>
      <c r="P29" s="156">
        <f>RANK(N29,N29:N31,0)</f>
        <v>1</v>
      </c>
      <c r="Q29" s="85"/>
      <c r="S29" s="119"/>
    </row>
    <row r="30" spans="1:25" ht="16.5" thickBot="1" x14ac:dyDescent="0.3">
      <c r="A30" s="298" t="s">
        <v>89</v>
      </c>
      <c r="B30" s="299" t="s">
        <v>79</v>
      </c>
      <c r="C30" s="137">
        <v>78</v>
      </c>
      <c r="D30" s="299">
        <v>1999</v>
      </c>
      <c r="E30" s="300">
        <f>10^(0.794358141*((LOG((C30/174.393)/LOG(10))*(LOG((C30/174.393)/LOG(10))))))</f>
        <v>1.2502436276010762</v>
      </c>
      <c r="F30" s="238">
        <v>36</v>
      </c>
      <c r="G30" s="15">
        <v>38</v>
      </c>
      <c r="H30" s="15">
        <v>39</v>
      </c>
      <c r="I30" s="239">
        <f>IF(MAX(F30:H30)&lt;0,0,MAX(F30:H30))</f>
        <v>39</v>
      </c>
      <c r="J30" s="47">
        <v>46</v>
      </c>
      <c r="K30" s="15">
        <v>48</v>
      </c>
      <c r="L30" s="15">
        <v>50</v>
      </c>
      <c r="M30" s="239">
        <f>IF(MAX(J30:L30)&lt;0,0,MAX(J30:L30))</f>
        <v>50</v>
      </c>
      <c r="N30" s="240">
        <f>I30+M30</f>
        <v>89</v>
      </c>
      <c r="O30" s="193">
        <f>N30*E30</f>
        <v>111.27168285649579</v>
      </c>
      <c r="P30" s="180">
        <f>RANK(N30,N29:N31,0)</f>
        <v>2</v>
      </c>
      <c r="Q30" s="85"/>
      <c r="S30" s="119"/>
    </row>
    <row r="31" spans="1:25" ht="16.5" hidden="1" thickBot="1" x14ac:dyDescent="0.3">
      <c r="A31" s="256"/>
      <c r="B31" s="214"/>
      <c r="C31" s="224">
        <v>56</v>
      </c>
      <c r="D31" s="214"/>
      <c r="E31" s="204">
        <f t="shared" si="6"/>
        <v>1.5607564739647632</v>
      </c>
      <c r="F31" s="225"/>
      <c r="G31" s="225"/>
      <c r="H31" s="225"/>
      <c r="I31" s="206">
        <f>IF(MAX(F31:H31)&lt;0,0,MAX(F31:H31))</f>
        <v>0</v>
      </c>
      <c r="J31" s="225"/>
      <c r="K31" s="225"/>
      <c r="L31" s="225"/>
      <c r="M31" s="206">
        <f>IF(MAX(J31:L31)&lt;0,0,MAX(J31:L31))</f>
        <v>0</v>
      </c>
      <c r="N31" s="207">
        <f>I31+M31</f>
        <v>0</v>
      </c>
      <c r="O31" s="218">
        <f>N31*E31</f>
        <v>0</v>
      </c>
      <c r="P31" s="187">
        <f>RANK(N31,N29:N31,0)</f>
        <v>3</v>
      </c>
      <c r="Q31" s="85"/>
    </row>
    <row r="32" spans="1:25" ht="17.25" hidden="1" thickTop="1" thickBot="1" x14ac:dyDescent="0.25">
      <c r="A32" s="439" t="s">
        <v>90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1"/>
      <c r="Q32" s="87"/>
    </row>
    <row r="33" spans="1:18" ht="15.75" hidden="1" x14ac:dyDescent="0.25">
      <c r="A33" s="174"/>
      <c r="B33" s="150"/>
      <c r="C33" s="150">
        <v>60</v>
      </c>
      <c r="D33" s="150"/>
      <c r="E33" s="152">
        <f t="shared" ref="E33:E34" si="7">10^(0.794358141*((LOG((C33/174.393)/LOG(10))*(LOG((C33/174.393)/LOG(10))))))</f>
        <v>1.4810297176114258</v>
      </c>
      <c r="F33" s="117"/>
      <c r="G33" s="117"/>
      <c r="H33" s="117"/>
      <c r="I33" s="153">
        <f>IF(MAX(F33:H33)&lt;0,0,MAX(F33:H33))</f>
        <v>0</v>
      </c>
      <c r="J33" s="117"/>
      <c r="K33" s="117"/>
      <c r="L33" s="117"/>
      <c r="M33" s="153">
        <f>IF(MAX(J33:L33)&lt;0,0,MAX(J33:L33))</f>
        <v>0</v>
      </c>
      <c r="N33" s="175">
        <f>I33+M33</f>
        <v>0</v>
      </c>
      <c r="O33" s="155">
        <f>N33*E33</f>
        <v>0</v>
      </c>
      <c r="P33" s="187">
        <f>RANK(N33,N33:N34,0)</f>
        <v>1</v>
      </c>
      <c r="Q33" s="85"/>
    </row>
    <row r="34" spans="1:18" ht="16.5" hidden="1" thickBot="1" x14ac:dyDescent="0.3">
      <c r="A34" s="157"/>
      <c r="B34" s="150"/>
      <c r="C34" s="150">
        <v>30</v>
      </c>
      <c r="D34" s="150"/>
      <c r="E34" s="152">
        <f t="shared" si="7"/>
        <v>2.9117814397877648</v>
      </c>
      <c r="F34" s="117"/>
      <c r="G34" s="68"/>
      <c r="H34" s="13"/>
      <c r="I34" s="153">
        <f>IF(MAX(F34:H34)&lt;0,0,MAX(F34:H34))</f>
        <v>0</v>
      </c>
      <c r="J34" s="69"/>
      <c r="K34" s="68"/>
      <c r="L34" s="68"/>
      <c r="M34" s="153">
        <f>IF(MAX(J34:L34)&lt;0,0,MAX(J34:L34))</f>
        <v>0</v>
      </c>
      <c r="N34" s="175">
        <f>I34+M34</f>
        <v>0</v>
      </c>
      <c r="O34" s="155">
        <f>N34*E34</f>
        <v>0</v>
      </c>
      <c r="P34" s="187">
        <f>RANK(N34,N33:N34,0)</f>
        <v>1</v>
      </c>
      <c r="R34" s="81"/>
    </row>
    <row r="35" spans="1:18" ht="16.5" hidden="1" thickTop="1" x14ac:dyDescent="0.2">
      <c r="A35" s="439" t="s">
        <v>91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1"/>
      <c r="Q35" s="92"/>
    </row>
    <row r="36" spans="1:18" ht="15.75" hidden="1" x14ac:dyDescent="0.25">
      <c r="A36" s="157"/>
      <c r="B36" s="150"/>
      <c r="C36" s="150">
        <v>75</v>
      </c>
      <c r="D36" s="150"/>
      <c r="E36" s="152">
        <f>10^(0.794358141*((LOG((C36/174.393)/LOG(10))*(LOG((C36/174.393)/LOG(10))))))</f>
        <v>1.2784425484161912</v>
      </c>
      <c r="F36" s="67"/>
      <c r="G36" s="68"/>
      <c r="H36" s="68"/>
      <c r="I36" s="153">
        <f>IF(MAX(F36:H36)&lt;0,0,MAX(F36:H36))</f>
        <v>0</v>
      </c>
      <c r="J36" s="69"/>
      <c r="K36" s="68"/>
      <c r="L36" s="13"/>
      <c r="M36" s="153">
        <f>IF(MAX(J36:L36)&lt;0,0,MAX(J36:L36))</f>
        <v>0</v>
      </c>
      <c r="N36" s="175">
        <f>I36+M36</f>
        <v>0</v>
      </c>
      <c r="O36" s="155">
        <f>N36*E36</f>
        <v>0</v>
      </c>
      <c r="P36" s="187">
        <f>RANK(N36,N36:N37,0)</f>
        <v>1</v>
      </c>
      <c r="Q36" s="92"/>
    </row>
    <row r="37" spans="1:18" ht="16.5" hidden="1" thickBot="1" x14ac:dyDescent="0.3">
      <c r="A37" s="176"/>
      <c r="B37" s="159"/>
      <c r="C37" s="159">
        <v>100</v>
      </c>
      <c r="D37" s="159"/>
      <c r="E37" s="186">
        <f>10^(0.794358141*((LOG((C37/174.393)/LOG(10))*(LOG((C37/174.393)/LOG(10))))))</f>
        <v>1.1126021632711198</v>
      </c>
      <c r="F37" s="112"/>
      <c r="G37" s="113"/>
      <c r="H37" s="113"/>
      <c r="I37" s="177">
        <f>IF(MAX(F37:H37)&lt;0,0,MAX(F37:H37))</f>
        <v>0</v>
      </c>
      <c r="J37" s="114"/>
      <c r="K37" s="113"/>
      <c r="L37" s="15"/>
      <c r="M37" s="177">
        <f>IF(MAX(J37:L37)&lt;0,0,MAX(J37:L37))</f>
        <v>0</v>
      </c>
      <c r="N37" s="178">
        <f>I37+M37</f>
        <v>0</v>
      </c>
      <c r="O37" s="179">
        <f>N37*E37</f>
        <v>0</v>
      </c>
      <c r="P37" s="189">
        <f>RANK(N37,N36:N37,0)</f>
        <v>1</v>
      </c>
      <c r="Q37" s="92"/>
    </row>
    <row r="38" spans="1:18" ht="16.5" thickTop="1" x14ac:dyDescent="0.25">
      <c r="A38" s="91"/>
      <c r="B38" s="50"/>
      <c r="C38" s="50"/>
      <c r="D38" s="58"/>
      <c r="E38" s="50"/>
      <c r="F38" s="50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8" ht="19.5" customHeight="1" x14ac:dyDescent="0.25">
      <c r="A39" s="1"/>
      <c r="B39" s="1"/>
      <c r="C39" s="1"/>
      <c r="D39" s="1"/>
      <c r="E39" s="6"/>
      <c r="F39" s="1"/>
      <c r="G39" s="1"/>
      <c r="H39" s="1"/>
      <c r="I39" s="1"/>
      <c r="J39" s="1"/>
      <c r="K39" s="9"/>
    </row>
    <row r="40" spans="1:18" ht="15.75" x14ac:dyDescent="0.25">
      <c r="A40" s="4"/>
      <c r="B40" s="4"/>
      <c r="C40" s="2"/>
      <c r="D40" s="2"/>
      <c r="E40" s="7"/>
      <c r="F40" s="2"/>
      <c r="G40" s="2"/>
      <c r="H40" s="2"/>
      <c r="I40" s="2"/>
      <c r="J40" s="2"/>
      <c r="K40" s="3"/>
      <c r="L40" s="2"/>
    </row>
    <row r="41" spans="1:18" ht="15.75" x14ac:dyDescent="0.25">
      <c r="A41" s="91" t="s">
        <v>99</v>
      </c>
    </row>
    <row r="42" spans="1:18" ht="15.75" x14ac:dyDescent="0.25">
      <c r="A42" s="91"/>
    </row>
    <row r="43" spans="1:18" ht="15.75" x14ac:dyDescent="0.25">
      <c r="A43" s="91" t="s">
        <v>139</v>
      </c>
    </row>
  </sheetData>
  <mergeCells count="14">
    <mergeCell ref="A35:P35"/>
    <mergeCell ref="A5:P5"/>
    <mergeCell ref="A9:P9"/>
    <mergeCell ref="A13:P13"/>
    <mergeCell ref="A18:P18"/>
    <mergeCell ref="A23:P23"/>
    <mergeCell ref="A28:P28"/>
    <mergeCell ref="A32:P32"/>
    <mergeCell ref="A1:P1"/>
    <mergeCell ref="A2:P2"/>
    <mergeCell ref="A3:E3"/>
    <mergeCell ref="F3:I3"/>
    <mergeCell ref="J3:M3"/>
    <mergeCell ref="N3:P3"/>
  </mergeCells>
  <pageMargins left="1.1811023622047245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56"/>
  <sheetViews>
    <sheetView topLeftCell="A20" zoomScale="90" zoomScaleNormal="90" workbookViewId="0">
      <selection activeCell="U56" sqref="U56"/>
    </sheetView>
  </sheetViews>
  <sheetFormatPr defaultRowHeight="12.75" x14ac:dyDescent="0.2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8" customWidth="1"/>
    <col min="6" max="7" width="4.85546875" customWidth="1"/>
    <col min="8" max="8" width="5.7109375" customWidth="1"/>
    <col min="9" max="9" width="4.85546875" customWidth="1"/>
    <col min="10" max="10" width="6" customWidth="1"/>
    <col min="11" max="11" width="5.7109375" style="10" customWidth="1"/>
    <col min="12" max="12" width="6.42578125" customWidth="1"/>
    <col min="13" max="13" width="4.85546875" customWidth="1"/>
    <col min="14" max="14" width="8.140625" customWidth="1"/>
    <col min="15" max="15" width="9.5703125" customWidth="1"/>
    <col min="16" max="16" width="3.140625" customWidth="1"/>
    <col min="17" max="18" width="5.28515625" customWidth="1"/>
    <col min="19" max="19" width="7.7109375" customWidth="1"/>
    <col min="20" max="20" width="3.7109375" customWidth="1"/>
  </cols>
  <sheetData>
    <row r="1" spans="1:20" ht="24" customHeight="1" x14ac:dyDescent="0.2">
      <c r="A1" s="424" t="s">
        <v>97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  <c r="N1" s="426"/>
      <c r="O1" s="426"/>
      <c r="P1" s="426"/>
    </row>
    <row r="2" spans="1:20" ht="27.75" customHeight="1" thickBot="1" x14ac:dyDescent="0.25">
      <c r="A2" s="467" t="s">
        <v>87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9"/>
      <c r="N2" s="469"/>
      <c r="O2" s="469"/>
      <c r="P2" s="469"/>
      <c r="Q2" s="306"/>
      <c r="R2" s="307"/>
      <c r="S2" s="308"/>
    </row>
    <row r="3" spans="1:20" ht="17.25" thickTop="1" thickBot="1" x14ac:dyDescent="0.3">
      <c r="A3" s="470"/>
      <c r="B3" s="471"/>
      <c r="C3" s="471"/>
      <c r="D3" s="471"/>
      <c r="E3" s="472"/>
      <c r="F3" s="473" t="s">
        <v>9</v>
      </c>
      <c r="G3" s="474"/>
      <c r="H3" s="474"/>
      <c r="I3" s="475"/>
      <c r="J3" s="473" t="s">
        <v>8</v>
      </c>
      <c r="K3" s="474"/>
      <c r="L3" s="474"/>
      <c r="M3" s="475"/>
      <c r="N3" s="476"/>
      <c r="O3" s="477"/>
      <c r="P3" s="477"/>
      <c r="Q3" s="43"/>
      <c r="R3" s="119"/>
      <c r="S3" s="119"/>
    </row>
    <row r="4" spans="1:20" ht="16.5" thickBot="1" x14ac:dyDescent="0.3">
      <c r="A4" s="17" t="s">
        <v>0</v>
      </c>
      <c r="B4" s="18" t="s">
        <v>1</v>
      </c>
      <c r="C4" s="19" t="s">
        <v>6</v>
      </c>
      <c r="D4" s="19" t="s">
        <v>10</v>
      </c>
      <c r="E4" s="20" t="s">
        <v>7</v>
      </c>
      <c r="F4" s="21" t="s">
        <v>2</v>
      </c>
      <c r="G4" s="22" t="s">
        <v>3</v>
      </c>
      <c r="H4" s="22" t="s">
        <v>4</v>
      </c>
      <c r="I4" s="23" t="s">
        <v>9</v>
      </c>
      <c r="J4" s="24" t="s">
        <v>2</v>
      </c>
      <c r="K4" s="22" t="s">
        <v>3</v>
      </c>
      <c r="L4" s="22" t="s">
        <v>4</v>
      </c>
      <c r="M4" s="23" t="s">
        <v>11</v>
      </c>
      <c r="N4" s="25" t="s">
        <v>12</v>
      </c>
      <c r="O4" s="18" t="s">
        <v>5</v>
      </c>
      <c r="P4" s="26" t="s">
        <v>49</v>
      </c>
      <c r="Q4" s="306" t="s">
        <v>95</v>
      </c>
      <c r="R4" s="307" t="s">
        <v>96</v>
      </c>
      <c r="S4" s="308" t="s">
        <v>98</v>
      </c>
    </row>
    <row r="5" spans="1:20" ht="17.25" hidden="1" thickTop="1" thickBot="1" x14ac:dyDescent="0.3">
      <c r="A5" s="481" t="s">
        <v>73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274"/>
      <c r="R5" s="305"/>
      <c r="S5" s="305"/>
    </row>
    <row r="6" spans="1:20" ht="17.25" hidden="1" thickTop="1" thickBot="1" x14ac:dyDescent="0.3">
      <c r="A6" s="105"/>
      <c r="B6" s="106"/>
      <c r="C6" s="11">
        <v>61</v>
      </c>
      <c r="D6" s="2"/>
      <c r="E6" s="28">
        <f>10^(0.794358141*((LOG((C6/174.393)/LOG(10))*(LOG((C6/174.393)/LOG(10))))))</f>
        <v>1.4632549677285687</v>
      </c>
      <c r="F6" s="115"/>
      <c r="G6" s="12"/>
      <c r="H6" s="127"/>
      <c r="I6" s="29">
        <f>IF(MAX(F6:H6)&lt;0,0,MAX(F6:H6))</f>
        <v>0</v>
      </c>
      <c r="J6" s="115"/>
      <c r="K6" s="12"/>
      <c r="L6" s="127"/>
      <c r="M6" s="29">
        <f>IF(MAX(J6:L6)&lt;0,0,MAX(J6:L6))</f>
        <v>0</v>
      </c>
      <c r="N6" s="36">
        <f>I6+M6</f>
        <v>0</v>
      </c>
      <c r="O6" s="30">
        <f>N6*E6</f>
        <v>0</v>
      </c>
      <c r="P6" s="302">
        <f>RANK(N6,N6:N8,0)</f>
        <v>1</v>
      </c>
      <c r="Q6" s="275"/>
      <c r="R6" s="305"/>
      <c r="S6" s="305"/>
    </row>
    <row r="7" spans="1:20" ht="17.25" hidden="1" thickTop="1" thickBot="1" x14ac:dyDescent="0.3">
      <c r="A7" s="38"/>
      <c r="B7" s="53"/>
      <c r="C7" s="11">
        <v>56</v>
      </c>
      <c r="D7" s="14"/>
      <c r="E7" s="28">
        <f>10^(0.794358141*((LOG((C7/174.393)/LOG(10))*(LOG((C7/174.393)/LOG(10))))))</f>
        <v>1.5607564739647632</v>
      </c>
      <c r="F7" s="35"/>
      <c r="G7" s="13"/>
      <c r="H7" s="13"/>
      <c r="I7" s="29">
        <f>IF(MAX(F7:H7)&lt;0,0,MAX(F7:H7))</f>
        <v>0</v>
      </c>
      <c r="J7" s="35"/>
      <c r="K7" s="13"/>
      <c r="L7" s="13"/>
      <c r="M7" s="29">
        <f>IF(MAX(J7:L7)&lt;0,0,MAX(J7:L7))</f>
        <v>0</v>
      </c>
      <c r="N7" s="36">
        <f>I7+M7</f>
        <v>0</v>
      </c>
      <c r="O7" s="30">
        <f>N7*E7</f>
        <v>0</v>
      </c>
      <c r="P7" s="302">
        <f>RANK(N7,N6:N8,0)</f>
        <v>1</v>
      </c>
      <c r="Q7" s="276"/>
      <c r="R7" s="305"/>
      <c r="S7" s="305"/>
    </row>
    <row r="8" spans="1:20" ht="17.25" hidden="1" thickTop="1" thickBot="1" x14ac:dyDescent="0.3">
      <c r="A8" s="27"/>
      <c r="B8" s="53"/>
      <c r="C8" s="11">
        <v>59.6</v>
      </c>
      <c r="D8" s="14"/>
      <c r="E8" s="28">
        <f>10^(0.794358141*((LOG((C8/174.393)/LOG(10))*(LOG((C8/174.393)/LOG(10))))))</f>
        <v>1.4883636694761329</v>
      </c>
      <c r="F8" s="16"/>
      <c r="G8" s="13"/>
      <c r="H8" s="13"/>
      <c r="I8" s="29">
        <f>IF(MAX(F8:H8)&lt;0,0,MAX(F8:H8))</f>
        <v>0</v>
      </c>
      <c r="J8" s="35"/>
      <c r="K8" s="13"/>
      <c r="L8" s="13"/>
      <c r="M8" s="29">
        <f>IF(MAX(J8:L8)&lt;0,0,MAX(J8:L8))</f>
        <v>0</v>
      </c>
      <c r="N8" s="36">
        <f>I8+M8</f>
        <v>0</v>
      </c>
      <c r="O8" s="30">
        <f>N8*E8</f>
        <v>0</v>
      </c>
      <c r="P8" s="302">
        <f>RANK(N8,N6:N8,0)</f>
        <v>1</v>
      </c>
      <c r="Q8" s="276"/>
      <c r="R8" s="305"/>
      <c r="S8" s="305"/>
    </row>
    <row r="9" spans="1:20" ht="16.5" thickTop="1" x14ac:dyDescent="0.25">
      <c r="A9" s="481" t="s">
        <v>29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311"/>
      <c r="R9" s="349"/>
      <c r="S9" s="349"/>
      <c r="T9" s="348"/>
    </row>
    <row r="10" spans="1:20" ht="15.75" hidden="1" x14ac:dyDescent="0.25">
      <c r="A10" s="56"/>
      <c r="B10" s="5"/>
      <c r="C10" s="11">
        <v>68.099999999999994</v>
      </c>
      <c r="D10" s="2"/>
      <c r="E10" s="28">
        <f>10^(0.794358141*((LOG((C10/174.393)/LOG(10))*(LOG((C10/174.393)/LOG(10))))))</f>
        <v>1.356687174669762</v>
      </c>
      <c r="F10" s="115"/>
      <c r="G10" s="12"/>
      <c r="H10" s="127"/>
      <c r="I10" s="29">
        <f>IF(MAX(F10:H10)&lt;0,0,MAX(F10:H10))</f>
        <v>0</v>
      </c>
      <c r="J10" s="115"/>
      <c r="K10" s="127"/>
      <c r="L10" s="12"/>
      <c r="M10" s="29">
        <f>IF(MAX(J10:L10)&lt;0,0,MAX(J10:L10))</f>
        <v>0</v>
      </c>
      <c r="N10" s="36">
        <f>I10+M10</f>
        <v>0</v>
      </c>
      <c r="O10" s="30">
        <f>N10*E10</f>
        <v>0</v>
      </c>
      <c r="P10" s="302">
        <f>RANK(N10,N10:N13,0)</f>
        <v>2</v>
      </c>
      <c r="Q10" s="281"/>
      <c r="R10" s="350"/>
      <c r="S10" s="350"/>
      <c r="T10" s="346"/>
    </row>
    <row r="11" spans="1:20" ht="15.75" hidden="1" x14ac:dyDescent="0.25">
      <c r="A11" s="37"/>
      <c r="B11" s="53"/>
      <c r="C11" s="11">
        <v>60</v>
      </c>
      <c r="D11" s="14"/>
      <c r="E11" s="28">
        <f>10^(0.794358141*((LOG((C11/174.393)/LOG(10))*(LOG((C11/174.393)/LOG(10))))))</f>
        <v>1.4810297176114258</v>
      </c>
      <c r="F11" s="35"/>
      <c r="G11" s="13"/>
      <c r="H11" s="13"/>
      <c r="I11" s="29">
        <f>IF(MAX(F11:H11)&lt;0,0,MAX(F11:H11))</f>
        <v>0</v>
      </c>
      <c r="J11" s="35"/>
      <c r="K11" s="13"/>
      <c r="L11" s="13"/>
      <c r="M11" s="29">
        <f>IF(MAX(J11:L11)&lt;0,0,MAX(J11:L11))</f>
        <v>0</v>
      </c>
      <c r="N11" s="36">
        <f>I11+M11</f>
        <v>0</v>
      </c>
      <c r="O11" s="30">
        <f>N11*E11</f>
        <v>0</v>
      </c>
      <c r="P11" s="302">
        <f>RANK(N11,N10:N13,0)</f>
        <v>2</v>
      </c>
      <c r="Q11" s="281"/>
      <c r="R11" s="350"/>
      <c r="S11" s="350"/>
      <c r="T11" s="346"/>
    </row>
    <row r="12" spans="1:20" ht="15.75" hidden="1" x14ac:dyDescent="0.25">
      <c r="A12" s="37"/>
      <c r="B12" s="53"/>
      <c r="C12" s="11">
        <v>62</v>
      </c>
      <c r="D12" s="14"/>
      <c r="E12" s="28">
        <f>10^(0.794358141*((LOG((C12/174.393)/LOG(10))*(LOG((C12/174.393)/LOG(10))))))</f>
        <v>1.4462434115461982</v>
      </c>
      <c r="F12" s="35"/>
      <c r="G12" s="13"/>
      <c r="H12" s="13"/>
      <c r="I12" s="29">
        <f>IF(MAX(F12:H12)&lt;0,0,MAX(F12:H12))</f>
        <v>0</v>
      </c>
      <c r="J12" s="35"/>
      <c r="K12" s="13"/>
      <c r="L12" s="13"/>
      <c r="M12" s="29">
        <f>IF(MAX(J12:L12)&lt;0,0,MAX(J12:L12))</f>
        <v>0</v>
      </c>
      <c r="N12" s="36">
        <f>I12+M12</f>
        <v>0</v>
      </c>
      <c r="O12" s="30">
        <f>N12*E12</f>
        <v>0</v>
      </c>
      <c r="P12" s="302">
        <f>RANK(N12,N10:N13,0)</f>
        <v>2</v>
      </c>
      <c r="Q12" s="281"/>
      <c r="R12" s="350"/>
      <c r="S12" s="350"/>
      <c r="T12" s="346"/>
    </row>
    <row r="13" spans="1:20" ht="15.6" customHeight="1" thickBot="1" x14ac:dyDescent="0.3">
      <c r="A13" s="317" t="s">
        <v>128</v>
      </c>
      <c r="B13" s="94" t="s">
        <v>92</v>
      </c>
      <c r="C13" s="95">
        <v>62</v>
      </c>
      <c r="D13" s="96">
        <v>1993</v>
      </c>
      <c r="E13" s="313">
        <f>10^(0.794358141*((LOG((C13/174.393)/LOG(10))*(LOG((C13/174.393)/LOG(10))))))</f>
        <v>1.4462434115461982</v>
      </c>
      <c r="F13" s="318">
        <v>72</v>
      </c>
      <c r="G13" s="199">
        <v>-78</v>
      </c>
      <c r="H13" s="199">
        <v>78</v>
      </c>
      <c r="I13" s="319">
        <f>IF(MAX(F13:H13)&lt;0,0,MAX(F13:H13))</f>
        <v>78</v>
      </c>
      <c r="J13" s="199">
        <v>92</v>
      </c>
      <c r="K13" s="199">
        <v>-95</v>
      </c>
      <c r="L13" s="199">
        <v>-95</v>
      </c>
      <c r="M13" s="320">
        <f>IF(MAX(J13:L13)&lt;0,0,MAX(J13:L13))</f>
        <v>92</v>
      </c>
      <c r="N13" s="102">
        <f>I13+M13</f>
        <v>170</v>
      </c>
      <c r="O13" s="103">
        <f>N13*E13</f>
        <v>245.8613799628537</v>
      </c>
      <c r="P13" s="321">
        <f>RANK(N13,N10:N13,0)</f>
        <v>1</v>
      </c>
      <c r="Q13" s="281">
        <v>1</v>
      </c>
      <c r="R13" s="350">
        <v>1</v>
      </c>
      <c r="S13" s="350" t="s">
        <v>124</v>
      </c>
      <c r="T13" s="346" t="s">
        <v>124</v>
      </c>
    </row>
    <row r="14" spans="1:20" ht="17.25" thickTop="1" thickBot="1" x14ac:dyDescent="0.3">
      <c r="A14" s="478" t="s">
        <v>30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4"/>
      <c r="Q14" s="311"/>
      <c r="R14" s="349"/>
      <c r="S14" s="349"/>
      <c r="T14" s="348"/>
    </row>
    <row r="15" spans="1:20" ht="15.75" hidden="1" customHeight="1" x14ac:dyDescent="0.25">
      <c r="A15" s="322"/>
      <c r="B15" s="283"/>
      <c r="C15" s="284">
        <v>69</v>
      </c>
      <c r="D15" s="285">
        <v>1994</v>
      </c>
      <c r="E15" s="286">
        <f>10^(0.794358141*((LOG((C15/174.393)/LOG(10))*(LOG((C15/174.393)/LOG(10))))))</f>
        <v>1.3452595535117104</v>
      </c>
      <c r="F15" s="268"/>
      <c r="G15" s="261"/>
      <c r="H15" s="261"/>
      <c r="I15" s="323">
        <f t="shared" ref="I15:I16" si="0">IF(MAX(F15:H15)&lt;0,0,MAX(F15:H15))</f>
        <v>0</v>
      </c>
      <c r="J15" s="261"/>
      <c r="K15" s="261"/>
      <c r="L15" s="261"/>
      <c r="M15" s="323">
        <f t="shared" ref="M15:M16" si="1">IF(MAX(J15:L15)&lt;0,0,MAX(J15:L15))</f>
        <v>0</v>
      </c>
      <c r="N15" s="324">
        <f t="shared" ref="N15:N16" si="2">I15+M15</f>
        <v>0</v>
      </c>
      <c r="O15" s="325">
        <f t="shared" ref="O15:O16" si="3">N15*E15</f>
        <v>0</v>
      </c>
      <c r="P15" s="302">
        <f>RANK(N15,N15:N19,0)</f>
        <v>5</v>
      </c>
      <c r="Q15" s="309"/>
      <c r="R15" s="350"/>
      <c r="S15" s="350"/>
      <c r="T15" s="346"/>
    </row>
    <row r="16" spans="1:20" ht="15.75" x14ac:dyDescent="0.25">
      <c r="A16" s="160" t="s">
        <v>33</v>
      </c>
      <c r="B16" s="150" t="s">
        <v>76</v>
      </c>
      <c r="C16" s="133">
        <v>68.5</v>
      </c>
      <c r="D16" s="150">
        <v>1997</v>
      </c>
      <c r="E16" s="241">
        <f>10^(0.794358141*((LOG((C16/174.393)/LOG(10))*(LOG((C16/174.393)/LOG(10))))))</f>
        <v>1.3515578957842642</v>
      </c>
      <c r="F16" s="243">
        <v>75</v>
      </c>
      <c r="G16" s="195">
        <v>-78</v>
      </c>
      <c r="H16" s="195">
        <v>-78</v>
      </c>
      <c r="I16" s="301">
        <f t="shared" si="0"/>
        <v>75</v>
      </c>
      <c r="J16" s="195">
        <v>95</v>
      </c>
      <c r="K16" s="195">
        <v>100</v>
      </c>
      <c r="L16" s="195">
        <v>-102</v>
      </c>
      <c r="M16" s="290">
        <f t="shared" si="1"/>
        <v>100</v>
      </c>
      <c r="N16" s="36">
        <f t="shared" si="2"/>
        <v>175</v>
      </c>
      <c r="O16" s="30">
        <f t="shared" si="3"/>
        <v>236.52263176224625</v>
      </c>
      <c r="P16" s="302">
        <f>RANK(N16,N15:N19,0)</f>
        <v>1</v>
      </c>
      <c r="Q16" s="309">
        <v>1</v>
      </c>
      <c r="R16" s="350">
        <v>1</v>
      </c>
      <c r="S16" s="350" t="s">
        <v>124</v>
      </c>
      <c r="T16" s="346" t="s">
        <v>124</v>
      </c>
    </row>
    <row r="17" spans="1:27" ht="15.75" x14ac:dyDescent="0.25">
      <c r="A17" s="27" t="s">
        <v>104</v>
      </c>
      <c r="B17" s="53" t="s">
        <v>79</v>
      </c>
      <c r="C17" s="11">
        <v>68.900000000000006</v>
      </c>
      <c r="D17" s="14">
        <v>1993</v>
      </c>
      <c r="E17" s="289">
        <f>10^(0.794358141*((LOG((C17/174.393)/LOG(10))*(LOG((C17/174.393)/LOG(10))))))</f>
        <v>1.3465092928185549</v>
      </c>
      <c r="F17" s="252">
        <v>70</v>
      </c>
      <c r="G17" s="131">
        <v>73</v>
      </c>
      <c r="H17" s="131">
        <v>76</v>
      </c>
      <c r="I17" s="292">
        <f>IF(MAX(F17:H17)&lt;0,0,MAX(F17:H17))</f>
        <v>76</v>
      </c>
      <c r="J17" s="131">
        <v>87</v>
      </c>
      <c r="K17" s="12">
        <v>92</v>
      </c>
      <c r="L17" s="12">
        <v>95</v>
      </c>
      <c r="M17" s="291">
        <f>IF(MAX(J17:L17)&lt;0,0,MAX(J17:L17))</f>
        <v>95</v>
      </c>
      <c r="N17" s="36">
        <f>I17+M17</f>
        <v>171</v>
      </c>
      <c r="O17" s="30">
        <f>N17*E17</f>
        <v>230.25308907197288</v>
      </c>
      <c r="P17" s="302">
        <f>RANK(N17,N15:N19,0)</f>
        <v>2</v>
      </c>
      <c r="Q17" s="309">
        <v>2</v>
      </c>
      <c r="R17" s="350">
        <v>2</v>
      </c>
      <c r="S17" s="350" t="s">
        <v>124</v>
      </c>
      <c r="T17" s="346" t="s">
        <v>124</v>
      </c>
    </row>
    <row r="18" spans="1:27" ht="15.75" x14ac:dyDescent="0.25">
      <c r="A18" s="125" t="s">
        <v>138</v>
      </c>
      <c r="B18" s="94" t="s">
        <v>102</v>
      </c>
      <c r="C18" s="95">
        <v>65.8</v>
      </c>
      <c r="D18" s="96">
        <v>1994</v>
      </c>
      <c r="E18" s="313">
        <f>10^(0.794358141*((LOG((C18/174.393)/LOG(10))*(LOG((C18/174.393)/LOG(10))))))</f>
        <v>1.3878339562872302</v>
      </c>
      <c r="F18" s="244">
        <v>60</v>
      </c>
      <c r="G18" s="12">
        <v>63</v>
      </c>
      <c r="H18" s="12">
        <v>65</v>
      </c>
      <c r="I18" s="292">
        <f>IF(MAX(F18:H18)&lt;0,0,MAX(F18:H18))</f>
        <v>65</v>
      </c>
      <c r="J18" s="12">
        <v>-70</v>
      </c>
      <c r="K18" s="12">
        <v>-70</v>
      </c>
      <c r="L18" s="12">
        <v>70</v>
      </c>
      <c r="M18" s="291">
        <f>IF(MAX(J18:L18)&lt;0,0,MAX(J18:L18))</f>
        <v>70</v>
      </c>
      <c r="N18" s="36">
        <f>I18+M18</f>
        <v>135</v>
      </c>
      <c r="O18" s="30">
        <f>N18*E18</f>
        <v>187.35758409877607</v>
      </c>
      <c r="P18" s="302">
        <f>RANK(N18,N15:N19,0)</f>
        <v>3</v>
      </c>
      <c r="Q18" s="309">
        <v>3</v>
      </c>
      <c r="R18" s="350">
        <v>3</v>
      </c>
      <c r="S18" s="350" t="s">
        <v>124</v>
      </c>
      <c r="T18" s="346" t="s">
        <v>124</v>
      </c>
    </row>
    <row r="19" spans="1:27" ht="16.5" thickBot="1" x14ac:dyDescent="0.3">
      <c r="A19" s="125" t="s">
        <v>27</v>
      </c>
      <c r="B19" s="94" t="s">
        <v>79</v>
      </c>
      <c r="C19" s="95">
        <v>69</v>
      </c>
      <c r="D19" s="96">
        <v>1941</v>
      </c>
      <c r="E19" s="313">
        <f>10^(0.794358141*((LOG((C19/174.393)/LOG(10))*(LOG((C19/174.393)/LOG(10))))))</f>
        <v>1.3452595535117104</v>
      </c>
      <c r="F19" s="397">
        <v>40</v>
      </c>
      <c r="G19" s="130">
        <v>45</v>
      </c>
      <c r="H19" s="130">
        <v>-47</v>
      </c>
      <c r="I19" s="319">
        <f>IF(MAX(F19:H19)&lt;0,0,MAX(F19:H19))</f>
        <v>45</v>
      </c>
      <c r="J19" s="130">
        <v>55</v>
      </c>
      <c r="K19" s="130">
        <v>60</v>
      </c>
      <c r="L19" s="130">
        <v>65</v>
      </c>
      <c r="M19" s="320">
        <f>IF(MAX(J19:L19)&lt;0,0,MAX(J19:L19))</f>
        <v>65</v>
      </c>
      <c r="N19" s="102">
        <f>I19+M19</f>
        <v>110</v>
      </c>
      <c r="O19" s="103">
        <f>N19*E19</f>
        <v>147.97855088628816</v>
      </c>
      <c r="P19" s="327">
        <f>RANK(N19,N15:N19,0)</f>
        <v>4</v>
      </c>
      <c r="Q19" s="309" t="s">
        <v>124</v>
      </c>
      <c r="R19" s="350" t="s">
        <v>124</v>
      </c>
      <c r="S19" s="350">
        <v>1</v>
      </c>
      <c r="T19" s="346" t="s">
        <v>133</v>
      </c>
    </row>
    <row r="20" spans="1:27" ht="17.25" thickTop="1" thickBot="1" x14ac:dyDescent="0.3">
      <c r="A20" s="478" t="s">
        <v>25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80"/>
      <c r="Q20" s="311"/>
      <c r="R20" s="349"/>
      <c r="S20" s="349"/>
      <c r="T20" s="348"/>
    </row>
    <row r="21" spans="1:27" s="59" customFormat="1" ht="15.75" x14ac:dyDescent="0.25">
      <c r="A21" s="27" t="s">
        <v>103</v>
      </c>
      <c r="B21" s="53" t="s">
        <v>76</v>
      </c>
      <c r="C21" s="11">
        <v>70.099999999999994</v>
      </c>
      <c r="D21" s="14">
        <v>1991</v>
      </c>
      <c r="E21" s="289">
        <f t="shared" ref="E21:E27" si="4">10^(0.794358141*((LOG((C21/174.393)/LOG(10))*(LOG((C21/174.393)/LOG(10))))))</f>
        <v>1.3318312718572354</v>
      </c>
      <c r="F21" s="252">
        <v>95</v>
      </c>
      <c r="G21" s="131">
        <v>100</v>
      </c>
      <c r="H21" s="131">
        <v>-102</v>
      </c>
      <c r="I21" s="292">
        <f t="shared" ref="I21:I27" si="5">IF(MAX(F21:H21)&lt;0,0,MAX(F21:H21))</f>
        <v>100</v>
      </c>
      <c r="J21" s="131">
        <v>120</v>
      </c>
      <c r="K21" s="131">
        <v>125</v>
      </c>
      <c r="L21" s="131">
        <v>-132</v>
      </c>
      <c r="M21" s="291">
        <f t="shared" ref="M21:M27" si="6">IF(MAX(J21:L21)&lt;0,0,MAX(J21:L21))</f>
        <v>125</v>
      </c>
      <c r="N21" s="36">
        <f t="shared" ref="N21:N27" si="7">I21+M21</f>
        <v>225</v>
      </c>
      <c r="O21" s="30">
        <f t="shared" ref="O21:O27" si="8">N21*E21</f>
        <v>299.66203616787794</v>
      </c>
      <c r="P21" s="302">
        <f>RANK(N21,N21:N30,0)</f>
        <v>1</v>
      </c>
      <c r="Q21" s="310" t="s">
        <v>124</v>
      </c>
      <c r="R21" s="351">
        <v>1</v>
      </c>
      <c r="S21" s="351" t="s">
        <v>124</v>
      </c>
      <c r="T21" s="347" t="s">
        <v>124</v>
      </c>
      <c r="U21"/>
      <c r="V21"/>
      <c r="W21"/>
      <c r="X21"/>
      <c r="Y21"/>
      <c r="Z21"/>
      <c r="AA21"/>
    </row>
    <row r="22" spans="1:27" s="59" customFormat="1" ht="15.75" x14ac:dyDescent="0.25">
      <c r="A22" s="172" t="s">
        <v>35</v>
      </c>
      <c r="B22" s="173" t="s">
        <v>79</v>
      </c>
      <c r="C22" s="135">
        <v>73.8</v>
      </c>
      <c r="D22" s="173">
        <v>1997</v>
      </c>
      <c r="E22" s="241">
        <f t="shared" si="4"/>
        <v>1.2906204473118292</v>
      </c>
      <c r="F22" s="252">
        <v>91</v>
      </c>
      <c r="G22" s="131">
        <v>94</v>
      </c>
      <c r="H22" s="131">
        <v>-96</v>
      </c>
      <c r="I22" s="68">
        <f t="shared" si="5"/>
        <v>94</v>
      </c>
      <c r="J22" s="131">
        <v>106</v>
      </c>
      <c r="K22" s="131">
        <v>109</v>
      </c>
      <c r="L22" s="131">
        <v>111</v>
      </c>
      <c r="M22" s="291">
        <f t="shared" si="6"/>
        <v>111</v>
      </c>
      <c r="N22" s="36">
        <f t="shared" si="7"/>
        <v>205</v>
      </c>
      <c r="O22" s="30">
        <f t="shared" si="8"/>
        <v>264.57719169892499</v>
      </c>
      <c r="P22" s="302">
        <f>RANK(N22,N21:N30,0)</f>
        <v>2</v>
      </c>
      <c r="Q22" s="310">
        <v>1</v>
      </c>
      <c r="R22" s="351">
        <v>2</v>
      </c>
      <c r="S22" s="351" t="s">
        <v>124</v>
      </c>
      <c r="T22" s="347" t="s">
        <v>124</v>
      </c>
      <c r="U22"/>
      <c r="V22"/>
      <c r="W22"/>
      <c r="X22"/>
      <c r="Y22"/>
      <c r="Z22"/>
      <c r="AA22"/>
    </row>
    <row r="23" spans="1:27" s="59" customFormat="1" ht="15.75" x14ac:dyDescent="0.25">
      <c r="A23" s="201" t="s">
        <v>31</v>
      </c>
      <c r="B23" s="202" t="s">
        <v>92</v>
      </c>
      <c r="C23" s="203">
        <v>74.2</v>
      </c>
      <c r="D23" s="202">
        <v>1997</v>
      </c>
      <c r="E23" s="233">
        <f t="shared" si="4"/>
        <v>1.2865006873443945</v>
      </c>
      <c r="F23" s="252">
        <v>85</v>
      </c>
      <c r="G23" s="131">
        <v>91</v>
      </c>
      <c r="H23" s="131">
        <v>94</v>
      </c>
      <c r="I23" s="68">
        <f t="shared" si="5"/>
        <v>94</v>
      </c>
      <c r="J23" s="131">
        <v>100</v>
      </c>
      <c r="K23" s="131">
        <v>106</v>
      </c>
      <c r="L23" s="131">
        <v>111</v>
      </c>
      <c r="M23" s="291">
        <f t="shared" si="6"/>
        <v>111</v>
      </c>
      <c r="N23" s="324">
        <f t="shared" si="7"/>
        <v>205</v>
      </c>
      <c r="O23" s="325">
        <f t="shared" si="8"/>
        <v>263.73264090560087</v>
      </c>
      <c r="P23" s="302">
        <v>3</v>
      </c>
      <c r="Q23" s="310">
        <v>2</v>
      </c>
      <c r="R23" s="351">
        <v>3</v>
      </c>
      <c r="S23" s="351" t="s">
        <v>124</v>
      </c>
      <c r="T23" s="347" t="s">
        <v>124</v>
      </c>
      <c r="U23"/>
      <c r="V23"/>
      <c r="W23"/>
      <c r="X23"/>
      <c r="Y23"/>
      <c r="Z23"/>
      <c r="AA23"/>
    </row>
    <row r="24" spans="1:27" s="59" customFormat="1" ht="15.75" x14ac:dyDescent="0.25">
      <c r="A24" s="27" t="s">
        <v>22</v>
      </c>
      <c r="B24" s="53" t="s">
        <v>125</v>
      </c>
      <c r="C24" s="399">
        <v>76</v>
      </c>
      <c r="D24" s="110">
        <v>1956</v>
      </c>
      <c r="E24" s="289">
        <f t="shared" si="4"/>
        <v>1.2686984763644142</v>
      </c>
      <c r="F24" s="252">
        <v>80</v>
      </c>
      <c r="G24" s="131">
        <v>-85</v>
      </c>
      <c r="H24" s="131">
        <v>85</v>
      </c>
      <c r="I24" s="292">
        <f t="shared" si="5"/>
        <v>85</v>
      </c>
      <c r="J24" s="131">
        <v>90</v>
      </c>
      <c r="K24" s="131">
        <v>95</v>
      </c>
      <c r="L24" s="131">
        <v>-100</v>
      </c>
      <c r="M24" s="291">
        <f t="shared" si="6"/>
        <v>95</v>
      </c>
      <c r="N24" s="36">
        <f t="shared" si="7"/>
        <v>180</v>
      </c>
      <c r="O24" s="30">
        <f t="shared" si="8"/>
        <v>228.36572574559457</v>
      </c>
      <c r="P24" s="302">
        <f>RANK(N24,N21:N30,0)</f>
        <v>4</v>
      </c>
      <c r="Q24" s="310" t="s">
        <v>124</v>
      </c>
      <c r="R24" s="351" t="s">
        <v>124</v>
      </c>
      <c r="S24" s="351">
        <v>1</v>
      </c>
      <c r="T24" s="347" t="s">
        <v>134</v>
      </c>
      <c r="U24"/>
      <c r="V24"/>
      <c r="W24"/>
      <c r="X24"/>
      <c r="Y24"/>
      <c r="Z24"/>
      <c r="AA24"/>
    </row>
    <row r="25" spans="1:27" s="59" customFormat="1" ht="15.75" x14ac:dyDescent="0.25">
      <c r="A25" s="401" t="s">
        <v>101</v>
      </c>
      <c r="B25" s="94" t="s">
        <v>79</v>
      </c>
      <c r="C25" s="402">
        <v>70.400000000000006</v>
      </c>
      <c r="D25" s="14">
        <v>1994</v>
      </c>
      <c r="E25" s="289">
        <f t="shared" si="4"/>
        <v>1.3282679198465133</v>
      </c>
      <c r="F25" s="252">
        <v>70</v>
      </c>
      <c r="G25" s="131">
        <v>75</v>
      </c>
      <c r="H25" s="131">
        <v>-77</v>
      </c>
      <c r="I25" s="292">
        <f t="shared" si="5"/>
        <v>75</v>
      </c>
      <c r="J25" s="131">
        <v>90</v>
      </c>
      <c r="K25" s="131">
        <v>-93</v>
      </c>
      <c r="L25" s="131">
        <v>-93</v>
      </c>
      <c r="M25" s="291">
        <f t="shared" si="6"/>
        <v>90</v>
      </c>
      <c r="N25" s="36">
        <f t="shared" si="7"/>
        <v>165</v>
      </c>
      <c r="O25" s="30">
        <f t="shared" si="8"/>
        <v>219.16420677467468</v>
      </c>
      <c r="P25" s="302">
        <f>RANK(N25,N21:N30,0)</f>
        <v>5</v>
      </c>
      <c r="Q25" s="310">
        <v>3</v>
      </c>
      <c r="R25" s="351">
        <v>4</v>
      </c>
      <c r="S25" s="351" t="s">
        <v>124</v>
      </c>
      <c r="T25" s="347" t="s">
        <v>124</v>
      </c>
      <c r="U25"/>
      <c r="V25"/>
      <c r="W25"/>
      <c r="X25"/>
      <c r="Y25"/>
      <c r="Z25"/>
      <c r="AA25"/>
    </row>
    <row r="26" spans="1:27" s="59" customFormat="1" ht="15.75" x14ac:dyDescent="0.25">
      <c r="A26" s="109" t="s">
        <v>24</v>
      </c>
      <c r="B26" s="94" t="s">
        <v>79</v>
      </c>
      <c r="C26" s="111">
        <v>70.2</v>
      </c>
      <c r="D26" s="110">
        <v>1951</v>
      </c>
      <c r="E26" s="289">
        <f t="shared" si="4"/>
        <v>1.3306388729111256</v>
      </c>
      <c r="F26" s="252">
        <v>55</v>
      </c>
      <c r="G26" s="131">
        <v>60</v>
      </c>
      <c r="H26" s="131">
        <v>63</v>
      </c>
      <c r="I26" s="292">
        <f t="shared" si="5"/>
        <v>63</v>
      </c>
      <c r="J26" s="131">
        <v>75</v>
      </c>
      <c r="K26" s="131">
        <v>80</v>
      </c>
      <c r="L26" s="131">
        <v>83</v>
      </c>
      <c r="M26" s="291">
        <f t="shared" si="6"/>
        <v>83</v>
      </c>
      <c r="N26" s="36">
        <f t="shared" si="7"/>
        <v>146</v>
      </c>
      <c r="O26" s="30">
        <f t="shared" si="8"/>
        <v>194.27327544502432</v>
      </c>
      <c r="P26" s="302">
        <f>RANK(N26,N21:N30,0)</f>
        <v>6</v>
      </c>
      <c r="Q26" s="310" t="s">
        <v>124</v>
      </c>
      <c r="R26" s="351" t="s">
        <v>124</v>
      </c>
      <c r="S26" s="351">
        <v>1</v>
      </c>
      <c r="T26" s="347" t="s">
        <v>135</v>
      </c>
      <c r="U26"/>
      <c r="V26"/>
      <c r="W26"/>
      <c r="X26"/>
      <c r="Y26"/>
      <c r="Z26"/>
      <c r="AA26"/>
    </row>
    <row r="27" spans="1:27" s="59" customFormat="1" ht="16.5" thickBot="1" x14ac:dyDescent="0.3">
      <c r="A27" s="109" t="s">
        <v>105</v>
      </c>
      <c r="B27" s="94" t="s">
        <v>79</v>
      </c>
      <c r="C27" s="111">
        <v>71.400000000000006</v>
      </c>
      <c r="D27" s="110">
        <v>1947</v>
      </c>
      <c r="E27" s="289">
        <f t="shared" si="4"/>
        <v>1.316684123454289</v>
      </c>
      <c r="F27" s="247">
        <v>47</v>
      </c>
      <c r="G27" s="248">
        <v>50</v>
      </c>
      <c r="H27" s="248">
        <v>53</v>
      </c>
      <c r="I27" s="314">
        <f t="shared" si="5"/>
        <v>53</v>
      </c>
      <c r="J27" s="248">
        <v>65</v>
      </c>
      <c r="K27" s="248">
        <v>70</v>
      </c>
      <c r="L27" s="248">
        <v>-73</v>
      </c>
      <c r="M27" s="316">
        <f t="shared" si="6"/>
        <v>70</v>
      </c>
      <c r="N27" s="36">
        <f t="shared" si="7"/>
        <v>123</v>
      </c>
      <c r="O27" s="30">
        <f t="shared" si="8"/>
        <v>161.95214718487753</v>
      </c>
      <c r="P27" s="302">
        <f>RANK(N27,N21:N30,0)</f>
        <v>7</v>
      </c>
      <c r="Q27" s="310" t="s">
        <v>124</v>
      </c>
      <c r="R27" s="351" t="s">
        <v>124</v>
      </c>
      <c r="S27" s="351">
        <v>1</v>
      </c>
      <c r="T27" s="347" t="s">
        <v>136</v>
      </c>
      <c r="U27"/>
      <c r="V27"/>
      <c r="W27"/>
      <c r="X27"/>
      <c r="Y27"/>
      <c r="Z27"/>
      <c r="AA27"/>
    </row>
    <row r="28" spans="1:27" s="59" customFormat="1" ht="16.5" hidden="1" thickBot="1" x14ac:dyDescent="0.3">
      <c r="A28" s="109"/>
      <c r="B28" s="94"/>
      <c r="C28" s="111">
        <v>77.099999999999994</v>
      </c>
      <c r="D28" s="110"/>
      <c r="E28" s="28">
        <f t="shared" ref="E28:E29" si="9">10^(0.794358141*((LOG((C28/174.393)/LOG(10))*(LOG((C28/174.393)/LOG(10))))))</f>
        <v>1.2583832277306062</v>
      </c>
      <c r="F28" s="205"/>
      <c r="G28" s="205"/>
      <c r="H28" s="205"/>
      <c r="I28" s="287">
        <f t="shared" ref="I28:I29" si="10">IF(MAX(F28:H28)&lt;0,0,MAX(F28:H28))</f>
        <v>0</v>
      </c>
      <c r="J28" s="205"/>
      <c r="K28" s="205"/>
      <c r="L28" s="205"/>
      <c r="M28" s="287">
        <f t="shared" ref="M28:M29" si="11">IF(MAX(J28:L28)&lt;0,0,MAX(J28:L28))</f>
        <v>0</v>
      </c>
      <c r="N28" s="36">
        <f t="shared" ref="N28:N29" si="12">I28+M28</f>
        <v>0</v>
      </c>
      <c r="O28" s="30">
        <f t="shared" ref="O28:O29" si="13">N28*E28</f>
        <v>0</v>
      </c>
      <c r="P28" s="302">
        <f>RANK(N28,N21:N30,0)</f>
        <v>8</v>
      </c>
      <c r="Q28" s="310"/>
      <c r="R28" s="351"/>
      <c r="S28" s="351"/>
      <c r="T28" s="347"/>
      <c r="U28"/>
      <c r="V28"/>
      <c r="W28"/>
      <c r="X28"/>
      <c r="Y28"/>
      <c r="Z28"/>
      <c r="AA28"/>
    </row>
    <row r="29" spans="1:27" s="59" customFormat="1" ht="16.5" hidden="1" thickBot="1" x14ac:dyDescent="0.3">
      <c r="A29" s="109"/>
      <c r="B29" s="94"/>
      <c r="C29" s="111">
        <v>77.099999999999994</v>
      </c>
      <c r="D29" s="110"/>
      <c r="E29" s="28">
        <f t="shared" si="9"/>
        <v>1.2583832277306062</v>
      </c>
      <c r="F29" s="131"/>
      <c r="G29" s="131"/>
      <c r="H29" s="131"/>
      <c r="I29" s="29">
        <f t="shared" si="10"/>
        <v>0</v>
      </c>
      <c r="J29" s="131"/>
      <c r="K29" s="131"/>
      <c r="L29" s="131"/>
      <c r="M29" s="29">
        <f t="shared" si="11"/>
        <v>0</v>
      </c>
      <c r="N29" s="36">
        <f t="shared" si="12"/>
        <v>0</v>
      </c>
      <c r="O29" s="30">
        <f t="shared" si="13"/>
        <v>0</v>
      </c>
      <c r="P29" s="302">
        <f>RANK(N29,N21:N30,0)</f>
        <v>8</v>
      </c>
      <c r="Q29" s="310"/>
      <c r="R29" s="351"/>
      <c r="S29" s="351"/>
      <c r="T29" s="347"/>
      <c r="U29"/>
      <c r="V29"/>
      <c r="W29"/>
      <c r="X29"/>
      <c r="Y29"/>
      <c r="Z29"/>
      <c r="AA29"/>
    </row>
    <row r="30" spans="1:27" ht="16.5" hidden="1" thickBot="1" x14ac:dyDescent="0.3">
      <c r="A30" s="328"/>
      <c r="B30" s="94"/>
      <c r="C30" s="329">
        <v>77.099999999999994</v>
      </c>
      <c r="D30" s="330"/>
      <c r="E30" s="97">
        <f>10^(0.794358141*((LOG((C30/174.393)/LOG(10))*(LOG((C30/174.393)/LOG(10))))))</f>
        <v>1.2583832277306062</v>
      </c>
      <c r="F30" s="221"/>
      <c r="G30" s="221"/>
      <c r="H30" s="221"/>
      <c r="I30" s="100">
        <f>IF(MAX(F30:H30)&lt;0,0,MAX(F30:H30))</f>
        <v>0</v>
      </c>
      <c r="J30" s="221"/>
      <c r="K30" s="221"/>
      <c r="L30" s="221"/>
      <c r="M30" s="100">
        <f>IF(MAX(J30:L30)&lt;0,0,MAX(J30:L30))</f>
        <v>0</v>
      </c>
      <c r="N30" s="102">
        <f>I30+M30</f>
        <v>0</v>
      </c>
      <c r="O30" s="103">
        <f>N30*E30</f>
        <v>0</v>
      </c>
      <c r="P30" s="321">
        <f>RANK(N30,N21:N30,0)</f>
        <v>8</v>
      </c>
      <c r="Q30" s="281"/>
      <c r="R30" s="350"/>
      <c r="S30" s="350"/>
      <c r="T30" s="346"/>
    </row>
    <row r="31" spans="1:27" ht="17.25" thickTop="1" thickBot="1" x14ac:dyDescent="0.3">
      <c r="A31" s="478" t="s">
        <v>26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80"/>
      <c r="Q31" s="311"/>
      <c r="R31" s="349"/>
      <c r="S31" s="349"/>
      <c r="T31" s="348"/>
    </row>
    <row r="32" spans="1:27" ht="15.75" x14ac:dyDescent="0.25">
      <c r="A32" s="256" t="s">
        <v>36</v>
      </c>
      <c r="B32" s="214" t="s">
        <v>92</v>
      </c>
      <c r="C32" s="224">
        <v>83.4</v>
      </c>
      <c r="D32" s="214">
        <v>1997</v>
      </c>
      <c r="E32" s="233">
        <f t="shared" ref="E32" si="14">10^(0.794358141*((LOG((C32/174.393)/LOG(10))*(LOG((C32/174.393)/LOG(10))))))</f>
        <v>1.2064988786706048</v>
      </c>
      <c r="F32" s="243">
        <v>90</v>
      </c>
      <c r="G32" s="195">
        <v>97</v>
      </c>
      <c r="H32" s="195">
        <v>102</v>
      </c>
      <c r="I32" s="301">
        <f t="shared" ref="I32:I37" si="15">IF(MAX(F32:H32)&lt;0,0,MAX(F32:H32))</f>
        <v>102</v>
      </c>
      <c r="J32" s="195">
        <v>112</v>
      </c>
      <c r="K32" s="195">
        <v>-120</v>
      </c>
      <c r="L32" s="195">
        <v>120</v>
      </c>
      <c r="M32" s="339">
        <f t="shared" ref="M32:M37" si="16">IF(MAX(J32:L32)&lt;0,0,MAX(J32:L32))</f>
        <v>120</v>
      </c>
      <c r="N32" s="324">
        <f t="shared" ref="N32:N37" si="17">I32+M32</f>
        <v>222</v>
      </c>
      <c r="O32" s="325">
        <f t="shared" ref="O32:O37" si="18">N32*E32</f>
        <v>267.84275106487428</v>
      </c>
      <c r="P32" s="302">
        <f>RANK(N32,N32:N37,0)</f>
        <v>1</v>
      </c>
      <c r="Q32" s="281">
        <v>1</v>
      </c>
      <c r="R32" s="350">
        <v>1</v>
      </c>
      <c r="S32" s="350" t="s">
        <v>124</v>
      </c>
      <c r="T32" s="346" t="s">
        <v>124</v>
      </c>
    </row>
    <row r="33" spans="1:22" ht="15.75" x14ac:dyDescent="0.25">
      <c r="A33" s="38" t="s">
        <v>108</v>
      </c>
      <c r="B33" s="53" t="s">
        <v>102</v>
      </c>
      <c r="C33" s="11">
        <v>80.5</v>
      </c>
      <c r="D33" s="14">
        <v>1989</v>
      </c>
      <c r="E33" s="289">
        <f>10^(0.794358141*((LOG((C33/174.393)/LOG(10))*(LOG((C33/174.393)/LOG(10))))))</f>
        <v>1.2289592314880606</v>
      </c>
      <c r="F33" s="244">
        <v>88</v>
      </c>
      <c r="G33" s="12">
        <v>92</v>
      </c>
      <c r="H33" s="12">
        <v>95</v>
      </c>
      <c r="I33" s="292">
        <f t="shared" si="15"/>
        <v>95</v>
      </c>
      <c r="J33" s="12">
        <v>110</v>
      </c>
      <c r="K33" s="12">
        <v>120</v>
      </c>
      <c r="L33" s="12">
        <v>-130</v>
      </c>
      <c r="M33" s="29">
        <f t="shared" si="16"/>
        <v>120</v>
      </c>
      <c r="N33" s="36">
        <f t="shared" si="17"/>
        <v>215</v>
      </c>
      <c r="O33" s="30">
        <f t="shared" si="18"/>
        <v>264.22623476993306</v>
      </c>
      <c r="P33" s="302">
        <f>RANK(N33,N32:N37,0)</f>
        <v>2</v>
      </c>
      <c r="Q33" s="281" t="s">
        <v>124</v>
      </c>
      <c r="R33" s="350" t="s">
        <v>124</v>
      </c>
      <c r="S33" s="350" t="s">
        <v>124</v>
      </c>
      <c r="T33" s="346" t="s">
        <v>124</v>
      </c>
    </row>
    <row r="34" spans="1:22" ht="15.75" hidden="1" x14ac:dyDescent="0.25">
      <c r="A34" s="38"/>
      <c r="B34" s="53"/>
      <c r="C34" s="11">
        <v>56</v>
      </c>
      <c r="D34" s="14">
        <v>1993</v>
      </c>
      <c r="E34" s="289">
        <f>10^(0.794358141*((LOG((C34/174.393)/LOG(10))*(LOG((C34/174.393)/LOG(10))))))</f>
        <v>1.5607564739647632</v>
      </c>
      <c r="F34" s="244"/>
      <c r="G34" s="12"/>
      <c r="H34" s="12"/>
      <c r="I34" s="292">
        <f t="shared" si="15"/>
        <v>0</v>
      </c>
      <c r="J34" s="12"/>
      <c r="K34" s="12"/>
      <c r="L34" s="12"/>
      <c r="M34" s="29">
        <f t="shared" si="16"/>
        <v>0</v>
      </c>
      <c r="N34" s="36">
        <f t="shared" si="17"/>
        <v>0</v>
      </c>
      <c r="O34" s="30">
        <f t="shared" si="18"/>
        <v>0</v>
      </c>
      <c r="P34" s="302">
        <f>RANK(N34,N32:N37,0)</f>
        <v>6</v>
      </c>
      <c r="Q34" s="281"/>
      <c r="R34" s="350"/>
      <c r="S34" s="350"/>
      <c r="T34" s="346"/>
    </row>
    <row r="35" spans="1:22" ht="15.75" x14ac:dyDescent="0.25">
      <c r="A35" s="38" t="s">
        <v>107</v>
      </c>
      <c r="B35" s="53" t="s">
        <v>76</v>
      </c>
      <c r="C35" s="11">
        <v>78.5</v>
      </c>
      <c r="D35" s="14">
        <v>1990</v>
      </c>
      <c r="E35" s="289">
        <f>10^(0.794358141*((LOG((C35/174.393)/LOG(10))*(LOG((C35/174.393)/LOG(10))))))</f>
        <v>1.2458340303884505</v>
      </c>
      <c r="F35" s="244">
        <v>-80</v>
      </c>
      <c r="G35" s="12">
        <v>80</v>
      </c>
      <c r="H35" s="12">
        <v>85</v>
      </c>
      <c r="I35" s="292">
        <f t="shared" si="15"/>
        <v>85</v>
      </c>
      <c r="J35" s="12">
        <v>103</v>
      </c>
      <c r="K35" s="12">
        <v>108</v>
      </c>
      <c r="L35" s="12">
        <v>111</v>
      </c>
      <c r="M35" s="29">
        <f t="shared" si="16"/>
        <v>111</v>
      </c>
      <c r="N35" s="36">
        <f t="shared" si="17"/>
        <v>196</v>
      </c>
      <c r="O35" s="30">
        <f t="shared" si="18"/>
        <v>244.18346995613629</v>
      </c>
      <c r="P35" s="302">
        <f>RANK(N35,N32:N37,0)</f>
        <v>3</v>
      </c>
      <c r="Q35" s="281" t="s">
        <v>124</v>
      </c>
      <c r="R35" s="350">
        <v>2</v>
      </c>
      <c r="S35" s="350" t="s">
        <v>124</v>
      </c>
      <c r="T35" s="346" t="s">
        <v>124</v>
      </c>
    </row>
    <row r="36" spans="1:22" ht="15.75" x14ac:dyDescent="0.25">
      <c r="A36" s="27" t="s">
        <v>16</v>
      </c>
      <c r="B36" s="53" t="s">
        <v>79</v>
      </c>
      <c r="C36" s="399">
        <v>79</v>
      </c>
      <c r="D36" s="110">
        <v>1993</v>
      </c>
      <c r="E36" s="289">
        <f>10^(0.794358141*((LOG((C36/174.393)/LOG(10))*(LOG((C36/174.393)/LOG(10))))))</f>
        <v>1.2415024774306189</v>
      </c>
      <c r="F36" s="252">
        <v>80</v>
      </c>
      <c r="G36" s="131">
        <v>82</v>
      </c>
      <c r="H36" s="131">
        <v>83</v>
      </c>
      <c r="I36" s="292">
        <f t="shared" si="15"/>
        <v>83</v>
      </c>
      <c r="J36" s="131">
        <v>104</v>
      </c>
      <c r="K36" s="12">
        <v>107</v>
      </c>
      <c r="L36" s="12">
        <v>109</v>
      </c>
      <c r="M36" s="29">
        <f t="shared" si="16"/>
        <v>109</v>
      </c>
      <c r="N36" s="36">
        <f t="shared" si="17"/>
        <v>192</v>
      </c>
      <c r="O36" s="30">
        <f t="shared" si="18"/>
        <v>238.36847566667882</v>
      </c>
      <c r="P36" s="302">
        <f>RANK(N36,N32:N37,0)</f>
        <v>4</v>
      </c>
      <c r="Q36" s="281">
        <v>2</v>
      </c>
      <c r="R36" s="350">
        <v>3</v>
      </c>
      <c r="S36" s="350" t="s">
        <v>124</v>
      </c>
      <c r="T36" s="346" t="s">
        <v>124</v>
      </c>
    </row>
    <row r="37" spans="1:22" ht="16.5" thickBot="1" x14ac:dyDescent="0.3">
      <c r="A37" s="398" t="s">
        <v>109</v>
      </c>
      <c r="B37" s="94" t="s">
        <v>102</v>
      </c>
      <c r="C37" s="400">
        <v>84.1</v>
      </c>
      <c r="D37" s="96">
        <v>1994</v>
      </c>
      <c r="E37" s="313">
        <f>10^(0.794358141*((LOG((C37/174.393)/LOG(10))*(LOG((C37/174.393)/LOG(10))))))</f>
        <v>1.2014062063025703</v>
      </c>
      <c r="F37" s="343">
        <v>-80</v>
      </c>
      <c r="G37" s="315">
        <v>80</v>
      </c>
      <c r="H37" s="315">
        <v>85</v>
      </c>
      <c r="I37" s="314">
        <f t="shared" si="15"/>
        <v>85</v>
      </c>
      <c r="J37" s="315">
        <v>100</v>
      </c>
      <c r="K37" s="315">
        <v>-106</v>
      </c>
      <c r="L37" s="315">
        <v>106</v>
      </c>
      <c r="M37" s="340">
        <f t="shared" si="16"/>
        <v>106</v>
      </c>
      <c r="N37" s="102">
        <f t="shared" si="17"/>
        <v>191</v>
      </c>
      <c r="O37" s="103">
        <f t="shared" si="18"/>
        <v>229.46858540379094</v>
      </c>
      <c r="P37" s="321">
        <f>RANK(N37,N32:N37,0)</f>
        <v>5</v>
      </c>
      <c r="Q37" s="281">
        <v>3</v>
      </c>
      <c r="R37" s="350">
        <v>4</v>
      </c>
      <c r="S37" s="350" t="s">
        <v>124</v>
      </c>
      <c r="T37" s="346" t="s">
        <v>124</v>
      </c>
    </row>
    <row r="38" spans="1:22" ht="17.25" thickTop="1" thickBot="1" x14ac:dyDescent="0.3">
      <c r="A38" s="478" t="s">
        <v>90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80"/>
      <c r="Q38" s="311"/>
      <c r="R38" s="349"/>
      <c r="S38" s="349"/>
      <c r="T38" s="348"/>
      <c r="V38" s="119"/>
    </row>
    <row r="39" spans="1:22" ht="15.75" x14ac:dyDescent="0.25">
      <c r="A39" s="37" t="s">
        <v>130</v>
      </c>
      <c r="B39" s="53" t="s">
        <v>76</v>
      </c>
      <c r="C39" s="11">
        <v>93.1</v>
      </c>
      <c r="D39" s="14">
        <v>1989</v>
      </c>
      <c r="E39" s="289">
        <f>10^(0.794358141*((LOG((C39/174.393)/LOG(10))*(LOG((C39/174.393)/LOG(10))))))</f>
        <v>1.1455668086086517</v>
      </c>
      <c r="F39" s="244">
        <v>90</v>
      </c>
      <c r="G39" s="13">
        <v>95</v>
      </c>
      <c r="H39" s="13">
        <v>101</v>
      </c>
      <c r="I39" s="292">
        <f>IF(MAX(F39:H39)&lt;0,0,MAX(F39:H39))</f>
        <v>101</v>
      </c>
      <c r="J39" s="13">
        <v>115</v>
      </c>
      <c r="K39" s="13">
        <v>122</v>
      </c>
      <c r="L39" s="13">
        <v>-130</v>
      </c>
      <c r="M39" s="291">
        <f>IF(MAX(J39:L39)&lt;0,0,MAX(J39:L39))</f>
        <v>122</v>
      </c>
      <c r="N39" s="36">
        <f>I39+M39</f>
        <v>223</v>
      </c>
      <c r="O39" s="30">
        <f>N39*E39</f>
        <v>255.46139831972931</v>
      </c>
      <c r="P39" s="302">
        <f>RANK(N39,N39:N43,0)</f>
        <v>1</v>
      </c>
      <c r="Q39" s="281" t="s">
        <v>124</v>
      </c>
      <c r="R39" s="350" t="s">
        <v>124</v>
      </c>
      <c r="S39" s="350" t="s">
        <v>124</v>
      </c>
      <c r="T39" s="346" t="s">
        <v>124</v>
      </c>
      <c r="V39" s="119"/>
    </row>
    <row r="40" spans="1:22" ht="15.75" x14ac:dyDescent="0.25">
      <c r="A40" s="37" t="s">
        <v>110</v>
      </c>
      <c r="B40" s="53" t="s">
        <v>102</v>
      </c>
      <c r="C40" s="11">
        <v>90.9</v>
      </c>
      <c r="D40" s="14">
        <v>1986</v>
      </c>
      <c r="E40" s="289">
        <f>10^(0.794358141*((LOG((C40/174.393)/LOG(10))*(LOG((C40/174.393)/LOG(10))))))</f>
        <v>1.1577204061174782</v>
      </c>
      <c r="F40" s="244">
        <v>80</v>
      </c>
      <c r="G40" s="13">
        <v>83</v>
      </c>
      <c r="H40" s="13">
        <v>86</v>
      </c>
      <c r="I40" s="292">
        <f>IF(MAX(F40:H40)&lt;0,0,MAX(F40:H40))</f>
        <v>86</v>
      </c>
      <c r="J40" s="13">
        <v>105</v>
      </c>
      <c r="K40" s="13">
        <v>107</v>
      </c>
      <c r="L40" s="13">
        <v>112</v>
      </c>
      <c r="M40" s="291">
        <f>IF(MAX(J40:L40)&lt;0,0,MAX(J40:L40))</f>
        <v>112</v>
      </c>
      <c r="N40" s="36">
        <f>I40+M40</f>
        <v>198</v>
      </c>
      <c r="O40" s="30">
        <f>N40*E40</f>
        <v>229.22864041126067</v>
      </c>
      <c r="P40" s="302">
        <f>RANK(N40,N39:N43,0)</f>
        <v>2</v>
      </c>
      <c r="Q40" s="281" t="s">
        <v>124</v>
      </c>
      <c r="R40" s="350" t="s">
        <v>124</v>
      </c>
      <c r="S40" s="350" t="s">
        <v>124</v>
      </c>
      <c r="T40" s="346" t="s">
        <v>124</v>
      </c>
    </row>
    <row r="41" spans="1:22" ht="15.75" x14ac:dyDescent="0.25">
      <c r="A41" s="331" t="s">
        <v>126</v>
      </c>
      <c r="B41" s="283" t="s">
        <v>127</v>
      </c>
      <c r="C41" s="284">
        <v>88</v>
      </c>
      <c r="D41" s="285">
        <v>1985</v>
      </c>
      <c r="E41" s="288">
        <f t="shared" ref="E41" si="19">10^(0.794358141*((LOG((C41/174.393)/LOG(10))*(LOG((C41/174.393)/LOG(10))))))</f>
        <v>1.1751449042042357</v>
      </c>
      <c r="F41" s="244">
        <v>70</v>
      </c>
      <c r="G41" s="12">
        <v>75</v>
      </c>
      <c r="H41" s="12">
        <v>78</v>
      </c>
      <c r="I41" s="292">
        <f>IF(MAX(F41:H41)&lt;0,0,MAX(F41:H41))</f>
        <v>78</v>
      </c>
      <c r="J41" s="12">
        <v>105</v>
      </c>
      <c r="K41" s="12">
        <v>108</v>
      </c>
      <c r="L41" s="12">
        <v>115</v>
      </c>
      <c r="M41" s="291">
        <f>IF(MAX(J41:L41)&lt;0,0,MAX(J41:L41))</f>
        <v>115</v>
      </c>
      <c r="N41" s="324">
        <f>I41+M41</f>
        <v>193</v>
      </c>
      <c r="O41" s="325">
        <f>N41*E41</f>
        <v>226.80296651141748</v>
      </c>
      <c r="P41" s="302">
        <f>RANK(N41,N39:N43,0)</f>
        <v>3</v>
      </c>
      <c r="Q41" s="281" t="s">
        <v>124</v>
      </c>
      <c r="R41" s="350" t="s">
        <v>124</v>
      </c>
      <c r="S41" s="350" t="s">
        <v>124</v>
      </c>
      <c r="T41" s="346" t="s">
        <v>124</v>
      </c>
    </row>
    <row r="42" spans="1:22" ht="16.5" thickBot="1" x14ac:dyDescent="0.3">
      <c r="A42" s="107" t="s">
        <v>106</v>
      </c>
      <c r="B42" s="94" t="s">
        <v>79</v>
      </c>
      <c r="C42" s="95">
        <v>85.5</v>
      </c>
      <c r="D42" s="96">
        <v>1993</v>
      </c>
      <c r="E42" s="313">
        <f>10^(0.794358141*((LOG((C42/174.393)/LOG(10))*(LOG((C42/174.393)/LOG(10))))))</f>
        <v>1.1915786499984793</v>
      </c>
      <c r="F42" s="343">
        <v>79</v>
      </c>
      <c r="G42" s="342">
        <v>83</v>
      </c>
      <c r="H42" s="342">
        <v>85</v>
      </c>
      <c r="I42" s="314">
        <f>IF(MAX(F42:H42)&lt;0,0,MAX(F42:H42))</f>
        <v>85</v>
      </c>
      <c r="J42" s="342">
        <v>97</v>
      </c>
      <c r="K42" s="342">
        <v>100</v>
      </c>
      <c r="L42" s="342">
        <v>104</v>
      </c>
      <c r="M42" s="316">
        <f>IF(MAX(J42:L42)&lt;0,0,MAX(J42:L42))</f>
        <v>104</v>
      </c>
      <c r="N42" s="102">
        <f>I42+M42</f>
        <v>189</v>
      </c>
      <c r="O42" s="103">
        <f>N42*E42</f>
        <v>225.20836484971258</v>
      </c>
      <c r="P42" s="302">
        <f>RANK(N42,N39:N43,0)</f>
        <v>4</v>
      </c>
      <c r="Q42" s="281">
        <v>1</v>
      </c>
      <c r="R42" s="350">
        <v>1</v>
      </c>
      <c r="S42" s="350" t="s">
        <v>124</v>
      </c>
      <c r="T42" s="346" t="s">
        <v>124</v>
      </c>
    </row>
    <row r="43" spans="1:22" ht="16.5" thickBot="1" x14ac:dyDescent="0.3">
      <c r="A43" s="37" t="s">
        <v>129</v>
      </c>
      <c r="B43" s="53" t="s">
        <v>125</v>
      </c>
      <c r="C43" s="11">
        <v>92.8</v>
      </c>
      <c r="D43" s="14">
        <v>1991</v>
      </c>
      <c r="E43" s="289">
        <f>10^(0.794358141*((LOG((C43/174.393)/LOG(10))*(LOG((C43/174.393)/LOG(10))))))</f>
        <v>1.1471732005832531</v>
      </c>
      <c r="F43" s="244">
        <v>80</v>
      </c>
      <c r="G43" s="13">
        <v>-85</v>
      </c>
      <c r="H43" s="13">
        <v>-85</v>
      </c>
      <c r="I43" s="292">
        <f>IF(MAX(F43:H43)&lt;0,0,MAX(F43:H43))</f>
        <v>80</v>
      </c>
      <c r="J43" s="13">
        <v>100</v>
      </c>
      <c r="K43" s="13">
        <v>-105</v>
      </c>
      <c r="L43" s="13">
        <v>-105</v>
      </c>
      <c r="M43" s="291">
        <f>IF(MAX(J43:L43)&lt;0,0,MAX(J43:L43))</f>
        <v>100</v>
      </c>
      <c r="N43" s="36">
        <f>I43+M43</f>
        <v>180</v>
      </c>
      <c r="O43" s="30">
        <f>N43*E43</f>
        <v>206.49117610498556</v>
      </c>
      <c r="P43" s="302">
        <f>RANK(N43,N39:N43,0)</f>
        <v>5</v>
      </c>
      <c r="Q43" s="281" t="s">
        <v>124</v>
      </c>
      <c r="R43" s="350">
        <v>2</v>
      </c>
      <c r="S43" s="350" t="s">
        <v>124</v>
      </c>
      <c r="T43" s="346" t="s">
        <v>124</v>
      </c>
    </row>
    <row r="44" spans="1:22" ht="17.25" thickTop="1" thickBot="1" x14ac:dyDescent="0.3">
      <c r="A44" s="478" t="s">
        <v>94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80"/>
      <c r="Q44" s="311"/>
      <c r="R44" s="349"/>
      <c r="S44" s="349"/>
      <c r="T44" s="348"/>
    </row>
    <row r="45" spans="1:22" ht="16.5" thickBot="1" x14ac:dyDescent="0.3">
      <c r="A45" s="125" t="s">
        <v>42</v>
      </c>
      <c r="B45" s="94" t="s">
        <v>125</v>
      </c>
      <c r="C45" s="11">
        <v>105</v>
      </c>
      <c r="D45" s="96">
        <v>1985</v>
      </c>
      <c r="E45" s="289">
        <f t="shared" ref="E45" si="20">10^(0.794358141*((LOG((C45/174.393)/LOG(10))*(LOG((C45/174.393)/LOG(10))))))</f>
        <v>1.09286312950074</v>
      </c>
      <c r="F45" s="344">
        <v>100</v>
      </c>
      <c r="G45" s="342">
        <v>105</v>
      </c>
      <c r="H45" s="342">
        <v>110</v>
      </c>
      <c r="I45" s="314">
        <f t="shared" ref="I45" si="21">IF(MAX(F45:H45)&lt;0,0,MAX(F45:H45))</f>
        <v>110</v>
      </c>
      <c r="J45" s="342">
        <v>120</v>
      </c>
      <c r="K45" s="342">
        <v>125</v>
      </c>
      <c r="L45" s="342">
        <v>130</v>
      </c>
      <c r="M45" s="316">
        <f t="shared" ref="M45" si="22">IF(MAX(J45:L45)&lt;0,0,MAX(J45:L45))</f>
        <v>130</v>
      </c>
      <c r="N45" s="36">
        <f t="shared" ref="N45" si="23">I45+M45</f>
        <v>240</v>
      </c>
      <c r="O45" s="30">
        <f t="shared" ref="O45" si="24">N45*E45</f>
        <v>262.28715108017764</v>
      </c>
      <c r="P45" s="304">
        <f>RANK(N45,N45:N48,0)</f>
        <v>1</v>
      </c>
      <c r="Q45" s="281" t="s">
        <v>124</v>
      </c>
      <c r="R45" s="350" t="s">
        <v>124</v>
      </c>
      <c r="S45" s="350" t="s">
        <v>124</v>
      </c>
      <c r="T45" s="346" t="s">
        <v>124</v>
      </c>
    </row>
    <row r="46" spans="1:22" ht="15.75" x14ac:dyDescent="0.25">
      <c r="A46" s="282" t="s">
        <v>111</v>
      </c>
      <c r="B46" s="283" t="s">
        <v>102</v>
      </c>
      <c r="C46" s="284">
        <v>105</v>
      </c>
      <c r="D46" s="285">
        <v>1958</v>
      </c>
      <c r="E46" s="288">
        <f>10^(0.794358141*((LOG((C46/174.393)/LOG(10))*(LOG((C46/174.393)/LOG(10))))))</f>
        <v>1.09286312950074</v>
      </c>
      <c r="F46" s="235">
        <v>-81</v>
      </c>
      <c r="G46" s="236">
        <v>81</v>
      </c>
      <c r="H46" s="236">
        <v>86</v>
      </c>
      <c r="I46" s="341">
        <f>IF(MAX(F46:H46)&lt;0,0,MAX(F46:H46))</f>
        <v>86</v>
      </c>
      <c r="J46" s="236">
        <v>-105</v>
      </c>
      <c r="K46" s="236">
        <v>105</v>
      </c>
      <c r="L46" s="236">
        <v>-120</v>
      </c>
      <c r="M46" s="290">
        <f>IF(MAX(J46:L46)&lt;0,0,MAX(J46:L46))</f>
        <v>105</v>
      </c>
      <c r="N46" s="324">
        <f>I46+M46</f>
        <v>191</v>
      </c>
      <c r="O46" s="325">
        <f>N46*E46</f>
        <v>208.73685773464135</v>
      </c>
      <c r="P46" s="302">
        <f>RANK(N46,N45:N48,0)</f>
        <v>2</v>
      </c>
      <c r="Q46" s="281" t="s">
        <v>124</v>
      </c>
      <c r="R46" s="350" t="s">
        <v>124</v>
      </c>
      <c r="S46" s="350">
        <v>1</v>
      </c>
      <c r="T46" s="346" t="s">
        <v>134</v>
      </c>
    </row>
    <row r="47" spans="1:22" ht="16.5" thickBot="1" x14ac:dyDescent="0.3">
      <c r="A47" s="125" t="s">
        <v>112</v>
      </c>
      <c r="B47" s="94" t="s">
        <v>76</v>
      </c>
      <c r="C47" s="11">
        <v>101.2</v>
      </c>
      <c r="D47" s="96">
        <v>1981</v>
      </c>
      <c r="E47" s="289">
        <f t="shared" ref="E47" si="25">10^(0.794358141*((LOG((C47/174.393)/LOG(10))*(LOG((C47/174.393)/LOG(10))))))</f>
        <v>1.1075755158932175</v>
      </c>
      <c r="F47" s="267">
        <v>70</v>
      </c>
      <c r="G47" s="13">
        <v>75</v>
      </c>
      <c r="H47" s="13">
        <v>-80</v>
      </c>
      <c r="I47" s="292">
        <f t="shared" ref="I47" si="26">IF(MAX(F47:H47)&lt;0,0,MAX(F47:H47))</f>
        <v>75</v>
      </c>
      <c r="J47" s="13">
        <v>80</v>
      </c>
      <c r="K47" s="13">
        <v>85</v>
      </c>
      <c r="L47" s="13">
        <v>90</v>
      </c>
      <c r="M47" s="291">
        <f t="shared" ref="M47" si="27">IF(MAX(J47:L47)&lt;0,0,MAX(J47:L47))</f>
        <v>90</v>
      </c>
      <c r="N47" s="36">
        <f t="shared" ref="N47" si="28">I47+M47</f>
        <v>165</v>
      </c>
      <c r="O47" s="30">
        <f t="shared" ref="O47" si="29">N47*E47</f>
        <v>182.74996012238088</v>
      </c>
      <c r="P47" s="304">
        <f>RANK(N47,N45:N48,0)</f>
        <v>3</v>
      </c>
      <c r="Q47" s="281" t="s">
        <v>124</v>
      </c>
      <c r="R47" s="350" t="s">
        <v>124</v>
      </c>
      <c r="S47" s="350" t="s">
        <v>124</v>
      </c>
      <c r="T47" s="346" t="s">
        <v>124</v>
      </c>
    </row>
    <row r="48" spans="1:22" ht="16.5" hidden="1" thickBot="1" x14ac:dyDescent="0.3">
      <c r="A48" s="317"/>
      <c r="B48" s="94"/>
      <c r="C48" s="332">
        <v>100</v>
      </c>
      <c r="D48" s="96"/>
      <c r="E48" s="333">
        <f>10^(0.794358141*((LOG((C48/174.393)/LOG(10))*(LOG((C48/174.393)/LOG(10))))))</f>
        <v>1.1126021632711198</v>
      </c>
      <c r="F48" s="334"/>
      <c r="G48" s="335"/>
      <c r="H48" s="335"/>
      <c r="I48" s="323">
        <f>IF(MAX(F48:H48)&lt;0,0,MAX(F48:H48))</f>
        <v>0</v>
      </c>
      <c r="J48" s="336"/>
      <c r="K48" s="335"/>
      <c r="L48" s="335"/>
      <c r="M48" s="323">
        <f>IF(MAX(J48:L48)&lt;0,0,MAX(J48:L48))</f>
        <v>0</v>
      </c>
      <c r="N48" s="337">
        <f>I48+M48</f>
        <v>0</v>
      </c>
      <c r="O48" s="338">
        <f>N48*E48</f>
        <v>0</v>
      </c>
      <c r="P48" s="321">
        <f>RANK(N48,N45:N48,0)</f>
        <v>4</v>
      </c>
      <c r="Q48" s="281"/>
      <c r="R48" s="350"/>
      <c r="S48" s="350"/>
      <c r="T48" s="346"/>
    </row>
    <row r="49" spans="1:20" ht="17.25" thickTop="1" thickBot="1" x14ac:dyDescent="0.3">
      <c r="A49" s="478" t="s">
        <v>15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80"/>
      <c r="Q49" s="352"/>
      <c r="R49" s="353"/>
      <c r="S49" s="353"/>
      <c r="T49" s="348"/>
    </row>
    <row r="50" spans="1:20" ht="15.75" x14ac:dyDescent="0.25">
      <c r="A50" s="282" t="s">
        <v>132</v>
      </c>
      <c r="B50" s="283" t="s">
        <v>125</v>
      </c>
      <c r="C50" s="284">
        <v>113.2</v>
      </c>
      <c r="D50" s="285">
        <v>1956</v>
      </c>
      <c r="E50" s="288">
        <f>10^(0.794358141*((LOG((C50/174.393)/LOG(10))*(LOG((C50/174.393)/LOG(10))))))</f>
        <v>1.0665496562488537</v>
      </c>
      <c r="F50" s="235">
        <v>80</v>
      </c>
      <c r="G50" s="236">
        <v>85</v>
      </c>
      <c r="H50" s="236">
        <v>90</v>
      </c>
      <c r="I50" s="341">
        <f>IF(MAX(F50:H50)&lt;0,0,MAX(F50:H50))</f>
        <v>90</v>
      </c>
      <c r="J50" s="236">
        <v>90</v>
      </c>
      <c r="K50" s="236">
        <v>100</v>
      </c>
      <c r="L50" s="236">
        <v>110</v>
      </c>
      <c r="M50" s="290">
        <f>IF(MAX(J50:L50)&lt;0,0,MAX(J50:L50))</f>
        <v>110</v>
      </c>
      <c r="N50" s="324">
        <f>I50+M50</f>
        <v>200</v>
      </c>
      <c r="O50" s="325">
        <f>N50*E50</f>
        <v>213.30993124977073</v>
      </c>
      <c r="P50" s="302">
        <f>RANK(N50,N50:N51,0)</f>
        <v>2</v>
      </c>
      <c r="Q50" s="281" t="s">
        <v>124</v>
      </c>
      <c r="R50" s="350" t="s">
        <v>124</v>
      </c>
      <c r="S50" s="350">
        <v>1</v>
      </c>
      <c r="T50" s="346" t="s">
        <v>134</v>
      </c>
    </row>
    <row r="51" spans="1:20" ht="16.5" thickBot="1" x14ac:dyDescent="0.3">
      <c r="A51" s="52" t="s">
        <v>21</v>
      </c>
      <c r="B51" s="54" t="s">
        <v>125</v>
      </c>
      <c r="C51" s="44">
        <v>132.4</v>
      </c>
      <c r="D51" s="45">
        <v>1975</v>
      </c>
      <c r="E51" s="295">
        <f>10^(0.794358141*((LOG((C51/174.393)/LOG(10))*(LOG((C51/174.393)/LOG(10))))))</f>
        <v>1.0265271252920298</v>
      </c>
      <c r="F51" s="238">
        <v>110</v>
      </c>
      <c r="G51" s="15">
        <v>120</v>
      </c>
      <c r="H51" s="15">
        <v>125</v>
      </c>
      <c r="I51" s="312">
        <f>IF(MAX(F51:H51)&lt;0,0,MAX(F51:H51))</f>
        <v>125</v>
      </c>
      <c r="J51" s="15">
        <v>130</v>
      </c>
      <c r="K51" s="15">
        <v>140</v>
      </c>
      <c r="L51" s="15">
        <v>155</v>
      </c>
      <c r="M51" s="296">
        <f>IF(MAX(J51:L51)&lt;0,0,MAX(J51:L51))</f>
        <v>155</v>
      </c>
      <c r="N51" s="345">
        <f>I51+M51</f>
        <v>280</v>
      </c>
      <c r="O51" s="33">
        <f>N51*E51</f>
        <v>287.42759508176835</v>
      </c>
      <c r="P51" s="303">
        <f>RANK(N51,N50:N51,0)</f>
        <v>1</v>
      </c>
      <c r="Q51" s="281" t="s">
        <v>124</v>
      </c>
      <c r="R51" s="350" t="s">
        <v>124</v>
      </c>
      <c r="S51" s="350">
        <v>1</v>
      </c>
      <c r="T51" s="346" t="s">
        <v>137</v>
      </c>
    </row>
    <row r="52" spans="1:20" ht="16.5" thickTop="1" x14ac:dyDescent="0.25">
      <c r="A52" s="91"/>
      <c r="B52" s="50"/>
      <c r="C52" s="50"/>
      <c r="D52" s="58"/>
      <c r="E52" s="50"/>
      <c r="F52" s="50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20" ht="15.75" x14ac:dyDescent="0.25">
      <c r="A53" s="91"/>
      <c r="B53" s="50"/>
      <c r="C53" s="50"/>
      <c r="D53" s="58"/>
      <c r="E53" s="50"/>
      <c r="F53" s="50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20" ht="15.75" x14ac:dyDescent="0.25">
      <c r="A54" s="126" t="s">
        <v>99</v>
      </c>
      <c r="B54" s="4"/>
      <c r="C54" s="2"/>
      <c r="D54" s="2"/>
      <c r="E54" s="7"/>
      <c r="F54" s="2"/>
      <c r="G54" s="2"/>
      <c r="H54" s="2"/>
      <c r="I54" s="2"/>
      <c r="J54" s="2"/>
      <c r="K54" s="3"/>
      <c r="L54" s="2"/>
    </row>
    <row r="55" spans="1:20" ht="15.75" x14ac:dyDescent="0.25">
      <c r="A55" s="126" t="s">
        <v>139</v>
      </c>
      <c r="B55" s="4"/>
      <c r="C55" s="2"/>
      <c r="D55" s="2"/>
      <c r="E55" s="7"/>
      <c r="F55" s="2"/>
      <c r="G55" s="2"/>
      <c r="H55" s="2"/>
      <c r="I55" s="2"/>
      <c r="J55" s="2"/>
      <c r="K55" s="3"/>
      <c r="L55" s="2"/>
    </row>
    <row r="56" spans="1:20" ht="15.75" x14ac:dyDescent="0.25">
      <c r="A56" s="90"/>
    </row>
  </sheetData>
  <sortState ref="A40:T43">
    <sortCondition descending="1" ref="O22:O27"/>
  </sortState>
  <mergeCells count="14">
    <mergeCell ref="A38:P38"/>
    <mergeCell ref="A44:P44"/>
    <mergeCell ref="A49:P49"/>
    <mergeCell ref="A5:P5"/>
    <mergeCell ref="A9:P9"/>
    <mergeCell ref="A14:P14"/>
    <mergeCell ref="A20:P20"/>
    <mergeCell ref="A31:P31"/>
    <mergeCell ref="A1:P1"/>
    <mergeCell ref="A2:P2"/>
    <mergeCell ref="A3:E3"/>
    <mergeCell ref="F3:I3"/>
    <mergeCell ref="J3:M3"/>
    <mergeCell ref="N3:P3"/>
  </mergeCells>
  <pageMargins left="1.1811023622047245" right="0.39370078740157483" top="0.78740157480314965" bottom="0.39370078740157483" header="0" footer="0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Y28"/>
  <sheetViews>
    <sheetView zoomScale="90" zoomScaleNormal="90" workbookViewId="0">
      <selection activeCell="T17" sqref="T17"/>
    </sheetView>
  </sheetViews>
  <sheetFormatPr defaultRowHeight="12.75" x14ac:dyDescent="0.2"/>
  <cols>
    <col min="1" max="2" width="16.28515625" customWidth="1"/>
    <col min="3" max="3" width="7.28515625" customWidth="1"/>
    <col min="4" max="4" width="6" customWidth="1"/>
    <col min="5" max="5" width="7.5703125" style="8" customWidth="1"/>
    <col min="6" max="10" width="4.85546875" customWidth="1"/>
    <col min="11" max="11" width="4.85546875" style="10" customWidth="1"/>
    <col min="12" max="13" width="4.85546875" customWidth="1"/>
    <col min="14" max="14" width="8.140625" customWidth="1"/>
    <col min="15" max="15" width="9.5703125" customWidth="1"/>
    <col min="16" max="16" width="3.140625" customWidth="1"/>
    <col min="17" max="18" width="5.28515625" customWidth="1"/>
    <col min="19" max="19" width="7.7109375" customWidth="1"/>
  </cols>
  <sheetData>
    <row r="1" spans="1:25" ht="24" customHeight="1" x14ac:dyDescent="0.2">
      <c r="A1" s="424" t="s">
        <v>113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  <c r="N1" s="426"/>
      <c r="O1" s="426"/>
      <c r="P1" s="426"/>
    </row>
    <row r="2" spans="1:25" ht="27.75" customHeight="1" thickBot="1" x14ac:dyDescent="0.25">
      <c r="A2" s="467" t="s">
        <v>87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9"/>
      <c r="N2" s="469"/>
      <c r="O2" s="469"/>
      <c r="P2" s="469"/>
      <c r="Q2" s="89"/>
      <c r="R2" s="124"/>
      <c r="S2" s="123"/>
    </row>
    <row r="3" spans="1:25" ht="17.25" thickTop="1" thickBot="1" x14ac:dyDescent="0.3">
      <c r="A3" s="470"/>
      <c r="B3" s="471"/>
      <c r="C3" s="471"/>
      <c r="D3" s="471"/>
      <c r="E3" s="472"/>
      <c r="F3" s="473" t="s">
        <v>9</v>
      </c>
      <c r="G3" s="474"/>
      <c r="H3" s="474"/>
      <c r="I3" s="475"/>
      <c r="J3" s="473" t="s">
        <v>8</v>
      </c>
      <c r="K3" s="474"/>
      <c r="L3" s="474"/>
      <c r="M3" s="475"/>
      <c r="N3" s="476"/>
      <c r="O3" s="477"/>
      <c r="P3" s="488"/>
      <c r="Q3" s="43"/>
    </row>
    <row r="4" spans="1:25" ht="16.5" thickBot="1" x14ac:dyDescent="0.3">
      <c r="A4" s="17" t="s">
        <v>0</v>
      </c>
      <c r="B4" s="18" t="s">
        <v>1</v>
      </c>
      <c r="C4" s="19" t="s">
        <v>6</v>
      </c>
      <c r="D4" s="19" t="s">
        <v>10</v>
      </c>
      <c r="E4" s="20" t="s">
        <v>7</v>
      </c>
      <c r="F4" s="21" t="s">
        <v>2</v>
      </c>
      <c r="G4" s="22" t="s">
        <v>3</v>
      </c>
      <c r="H4" s="22" t="s">
        <v>4</v>
      </c>
      <c r="I4" s="23" t="s">
        <v>9</v>
      </c>
      <c r="J4" s="24" t="s">
        <v>2</v>
      </c>
      <c r="K4" s="22" t="s">
        <v>3</v>
      </c>
      <c r="L4" s="22" t="s">
        <v>4</v>
      </c>
      <c r="M4" s="23" t="s">
        <v>11</v>
      </c>
      <c r="N4" s="25" t="s">
        <v>12</v>
      </c>
      <c r="O4" s="18" t="s">
        <v>5</v>
      </c>
      <c r="P4" s="26" t="s">
        <v>49</v>
      </c>
      <c r="Q4" s="42"/>
    </row>
    <row r="5" spans="1:25" ht="16.5" thickTop="1" x14ac:dyDescent="0.25">
      <c r="A5" s="485" t="s">
        <v>25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7"/>
      <c r="Q5" s="85"/>
      <c r="R5" s="119"/>
      <c r="S5" s="119"/>
      <c r="T5" s="119"/>
      <c r="U5" s="119"/>
      <c r="V5" s="119"/>
      <c r="W5" s="119"/>
      <c r="X5" s="119"/>
      <c r="Y5" s="119"/>
    </row>
    <row r="6" spans="1:25" s="59" customFormat="1" ht="15.75" x14ac:dyDescent="0.25">
      <c r="A6" s="108" t="s">
        <v>120</v>
      </c>
      <c r="B6" s="110" t="s">
        <v>76</v>
      </c>
      <c r="C6" s="111">
        <v>63.8</v>
      </c>
      <c r="D6" s="110">
        <v>1988</v>
      </c>
      <c r="E6" s="28">
        <f>10^(0.89726074*((LOG((C6/148.026)/LOG(10))*(LOG((C6/148.026)/LOG(10))))))</f>
        <v>1.3178823760507326</v>
      </c>
      <c r="F6" s="131">
        <v>30</v>
      </c>
      <c r="G6" s="131"/>
      <c r="H6" s="131"/>
      <c r="I6" s="29">
        <f>IF(MAX(F6:H6)&lt;0,0,MAX(F6:H6))</f>
        <v>30</v>
      </c>
      <c r="J6" s="131">
        <v>40</v>
      </c>
      <c r="K6" s="131"/>
      <c r="L6" s="131"/>
      <c r="M6" s="29">
        <f>IF(MAX(J6:L6)&lt;0,0,MAX(J6:L6))</f>
        <v>40</v>
      </c>
      <c r="N6" s="36">
        <f>I6+M6</f>
        <v>70</v>
      </c>
      <c r="O6" s="30">
        <f>N6*E6</f>
        <v>92.25176632355128</v>
      </c>
      <c r="P6" s="88">
        <f>RANK(N6,N6:N15,0)</f>
        <v>6</v>
      </c>
      <c r="Q6" s="120"/>
      <c r="R6" s="121"/>
      <c r="S6" s="122"/>
      <c r="T6" s="122"/>
      <c r="U6" s="122"/>
      <c r="V6" s="122"/>
      <c r="W6" s="122"/>
      <c r="X6" s="122"/>
      <c r="Y6" s="122"/>
    </row>
    <row r="7" spans="1:25" s="59" customFormat="1" ht="15.75" x14ac:dyDescent="0.25">
      <c r="A7" s="108" t="s">
        <v>114</v>
      </c>
      <c r="B7" s="110" t="s">
        <v>117</v>
      </c>
      <c r="C7" s="111">
        <v>71</v>
      </c>
      <c r="D7" s="110">
        <v>1993</v>
      </c>
      <c r="E7" s="28">
        <f t="shared" ref="E7:E22" si="0">10^(0.89726074*((LOG((C7/148.026)/LOG(10))*(LOG((C7/148.026)/LOG(10))))))</f>
        <v>1.2341039845463153</v>
      </c>
      <c r="F7" s="131">
        <v>60</v>
      </c>
      <c r="G7" s="131"/>
      <c r="H7" s="131"/>
      <c r="I7" s="29">
        <f>IF(MAX(F7:H7)&lt;0,0,MAX(F7:H7))</f>
        <v>60</v>
      </c>
      <c r="J7" s="131">
        <v>80</v>
      </c>
      <c r="K7" s="131"/>
      <c r="L7" s="131"/>
      <c r="M7" s="29">
        <f>IF(MAX(J7:L7)&lt;0,0,MAX(J7:L7))</f>
        <v>80</v>
      </c>
      <c r="N7" s="36">
        <f>I7+M7</f>
        <v>140</v>
      </c>
      <c r="O7" s="30">
        <f>N7*E7</f>
        <v>172.77455783648415</v>
      </c>
      <c r="P7" s="88">
        <f>RANK(N7,N6:N15,0)</f>
        <v>1</v>
      </c>
      <c r="Q7" s="120"/>
      <c r="R7" s="121"/>
      <c r="S7" s="122"/>
      <c r="T7" s="122"/>
      <c r="U7" s="122"/>
      <c r="V7" s="122"/>
      <c r="W7" s="122"/>
      <c r="X7" s="122"/>
      <c r="Y7" s="122"/>
    </row>
    <row r="8" spans="1:25" s="59" customFormat="1" ht="15.75" x14ac:dyDescent="0.25">
      <c r="A8" s="27" t="s">
        <v>115</v>
      </c>
      <c r="B8" s="53" t="s">
        <v>117</v>
      </c>
      <c r="C8" s="11">
        <v>55</v>
      </c>
      <c r="D8" s="14">
        <v>1992</v>
      </c>
      <c r="E8" s="28">
        <f t="shared" si="0"/>
        <v>1.4651580065753265</v>
      </c>
      <c r="F8" s="131">
        <v>38</v>
      </c>
      <c r="G8" s="131"/>
      <c r="H8" s="131"/>
      <c r="I8" s="29">
        <f>IF(MAX(F8:H8)&lt;0,0,MAX(F8:H8))</f>
        <v>38</v>
      </c>
      <c r="J8" s="131">
        <v>48</v>
      </c>
      <c r="K8" s="132"/>
      <c r="L8" s="131"/>
      <c r="M8" s="29">
        <f>IF(MAX(J8:L8)&lt;0,0,MAX(J8:L8))</f>
        <v>48</v>
      </c>
      <c r="N8" s="36">
        <f>I8+M8</f>
        <v>86</v>
      </c>
      <c r="O8" s="30">
        <f>N8*E8</f>
        <v>126.00358856547808</v>
      </c>
      <c r="P8" s="88">
        <f>RANK(N8,N6:N15,0)</f>
        <v>5</v>
      </c>
      <c r="Q8" s="120"/>
      <c r="R8" s="122"/>
      <c r="S8" s="122"/>
      <c r="T8" s="122"/>
      <c r="U8" s="122"/>
      <c r="V8" s="122"/>
      <c r="W8" s="122"/>
      <c r="X8" s="122"/>
      <c r="Y8" s="122"/>
    </row>
    <row r="9" spans="1:25" s="59" customFormat="1" ht="15.75" x14ac:dyDescent="0.25">
      <c r="A9" s="27" t="s">
        <v>119</v>
      </c>
      <c r="B9" s="53" t="s">
        <v>117</v>
      </c>
      <c r="C9" s="11">
        <v>75.099999999999994</v>
      </c>
      <c r="D9" s="14">
        <v>1991</v>
      </c>
      <c r="E9" s="28">
        <f t="shared" si="0"/>
        <v>1.1965321135441158</v>
      </c>
      <c r="F9" s="131">
        <v>40</v>
      </c>
      <c r="G9" s="131"/>
      <c r="H9" s="131"/>
      <c r="I9" s="29">
        <f>IF(MAX(F9:H9)&lt;0,0,MAX(F9:H9))</f>
        <v>40</v>
      </c>
      <c r="J9" s="131">
        <v>55</v>
      </c>
      <c r="K9" s="132"/>
      <c r="L9" s="131"/>
      <c r="M9" s="29">
        <f>IF(MAX(J9:L9)&lt;0,0,MAX(J9:L9))</f>
        <v>55</v>
      </c>
      <c r="N9" s="36">
        <f>I9+M9</f>
        <v>95</v>
      </c>
      <c r="O9" s="30">
        <f>N9*E9</f>
        <v>113.670550786691</v>
      </c>
      <c r="P9" s="88">
        <f>RANK(N9,N6:N15,0)</f>
        <v>3</v>
      </c>
      <c r="Q9" s="120"/>
      <c r="R9" s="122"/>
      <c r="S9" s="122"/>
      <c r="T9" s="122"/>
      <c r="U9" s="122"/>
      <c r="V9" s="122"/>
      <c r="W9" s="122"/>
      <c r="X9" s="122"/>
      <c r="Y9" s="122"/>
    </row>
    <row r="10" spans="1:25" s="59" customFormat="1" ht="15.75" x14ac:dyDescent="0.25">
      <c r="A10" s="109" t="s">
        <v>118</v>
      </c>
      <c r="B10" s="94" t="s">
        <v>117</v>
      </c>
      <c r="C10" s="111">
        <v>53.8</v>
      </c>
      <c r="D10" s="110">
        <v>1985</v>
      </c>
      <c r="E10" s="28">
        <f t="shared" si="0"/>
        <v>1.4905929535993612</v>
      </c>
      <c r="F10" s="131">
        <v>40</v>
      </c>
      <c r="G10" s="131"/>
      <c r="H10" s="131"/>
      <c r="I10" s="29">
        <f t="shared" ref="I10:I14" si="1">IF(MAX(F10:H10)&lt;0,0,MAX(F10:H10))</f>
        <v>40</v>
      </c>
      <c r="J10" s="131">
        <v>55</v>
      </c>
      <c r="K10" s="132"/>
      <c r="L10" s="131"/>
      <c r="M10" s="29">
        <f t="shared" ref="M10:M14" si="2">IF(MAX(J10:L10)&lt;0,0,MAX(J10:L10))</f>
        <v>55</v>
      </c>
      <c r="N10" s="36">
        <f t="shared" ref="N10:N14" si="3">I10+M10</f>
        <v>95</v>
      </c>
      <c r="O10" s="30">
        <f t="shared" ref="O10:O14" si="4">N10*E10</f>
        <v>141.6063305919393</v>
      </c>
      <c r="P10" s="88">
        <f>RANK(N10,N6:N15,0)</f>
        <v>3</v>
      </c>
      <c r="Q10" s="120"/>
      <c r="R10" s="122"/>
      <c r="S10" s="122"/>
      <c r="T10" s="122"/>
      <c r="U10" s="122"/>
      <c r="V10" s="122"/>
      <c r="W10" s="122"/>
      <c r="X10" s="122"/>
      <c r="Y10" s="122"/>
    </row>
    <row r="11" spans="1:25" s="59" customFormat="1" ht="15.75" x14ac:dyDescent="0.25">
      <c r="A11" s="27" t="s">
        <v>116</v>
      </c>
      <c r="B11" s="53" t="s">
        <v>117</v>
      </c>
      <c r="C11" s="11">
        <v>109</v>
      </c>
      <c r="D11" s="14">
        <v>1983</v>
      </c>
      <c r="E11" s="28">
        <f t="shared" ref="E11" si="5">10^(0.89726074*((LOG((C11/148.026)/LOG(10))*(LOG((C11/148.026)/LOG(10))))))</f>
        <v>1.0371713966957028</v>
      </c>
      <c r="F11" s="12">
        <v>45</v>
      </c>
      <c r="G11" s="12"/>
      <c r="H11" s="12"/>
      <c r="I11" s="29">
        <f>IF(MAX(F11:H11)&lt;0,0,MAX(F11:H11))</f>
        <v>45</v>
      </c>
      <c r="J11" s="12">
        <v>65</v>
      </c>
      <c r="K11" s="132"/>
      <c r="L11" s="131"/>
      <c r="M11" s="29">
        <f t="shared" si="2"/>
        <v>65</v>
      </c>
      <c r="N11" s="36">
        <f t="shared" si="3"/>
        <v>110</v>
      </c>
      <c r="O11" s="30">
        <f t="shared" si="4"/>
        <v>114.0888536365273</v>
      </c>
      <c r="P11" s="88">
        <f>RANK(N11,N6:N15,0)</f>
        <v>2</v>
      </c>
      <c r="Q11" s="120"/>
      <c r="R11" s="122"/>
      <c r="S11" s="122"/>
      <c r="T11" s="122"/>
      <c r="U11" s="122"/>
      <c r="V11" s="122"/>
      <c r="W11" s="122"/>
      <c r="X11" s="122"/>
      <c r="Y11" s="122"/>
    </row>
    <row r="12" spans="1:25" s="59" customFormat="1" ht="15.75" x14ac:dyDescent="0.25">
      <c r="A12" s="109"/>
      <c r="B12" s="94"/>
      <c r="C12" s="111">
        <v>56</v>
      </c>
      <c r="D12" s="110"/>
      <c r="E12" s="28">
        <f t="shared" si="0"/>
        <v>1.4451115673424646</v>
      </c>
      <c r="F12" s="131"/>
      <c r="G12" s="131"/>
      <c r="H12" s="131"/>
      <c r="I12" s="29">
        <f t="shared" si="1"/>
        <v>0</v>
      </c>
      <c r="J12" s="131"/>
      <c r="K12" s="132"/>
      <c r="L12" s="131"/>
      <c r="M12" s="29">
        <f t="shared" si="2"/>
        <v>0</v>
      </c>
      <c r="N12" s="36">
        <f t="shared" si="3"/>
        <v>0</v>
      </c>
      <c r="O12" s="30">
        <f t="shared" si="4"/>
        <v>0</v>
      </c>
      <c r="P12" s="88">
        <f>RANK(N12,N6:N15,0)</f>
        <v>7</v>
      </c>
      <c r="Q12" s="120"/>
      <c r="R12" s="122"/>
      <c r="S12" s="122"/>
      <c r="T12" s="122"/>
      <c r="U12" s="122"/>
      <c r="V12" s="122"/>
      <c r="W12" s="122"/>
      <c r="X12" s="122"/>
      <c r="Y12" s="122"/>
    </row>
    <row r="13" spans="1:25" s="59" customFormat="1" ht="15.75" x14ac:dyDescent="0.25">
      <c r="A13" s="109"/>
      <c r="B13" s="94"/>
      <c r="C13" s="111">
        <v>77.099999999999994</v>
      </c>
      <c r="D13" s="110"/>
      <c r="E13" s="28">
        <f t="shared" si="0"/>
        <v>1.1803337537736929</v>
      </c>
      <c r="F13" s="131"/>
      <c r="G13" s="131"/>
      <c r="H13" s="131"/>
      <c r="I13" s="29">
        <f t="shared" si="1"/>
        <v>0</v>
      </c>
      <c r="J13" s="131"/>
      <c r="K13" s="132"/>
      <c r="L13" s="131"/>
      <c r="M13" s="29">
        <f t="shared" si="2"/>
        <v>0</v>
      </c>
      <c r="N13" s="36">
        <f t="shared" si="3"/>
        <v>0</v>
      </c>
      <c r="O13" s="30">
        <f t="shared" si="4"/>
        <v>0</v>
      </c>
      <c r="P13" s="88">
        <f>RANK(N13,N6:N15,0)</f>
        <v>7</v>
      </c>
      <c r="Q13" s="120"/>
      <c r="R13" s="122"/>
      <c r="S13" s="122"/>
      <c r="T13" s="122"/>
      <c r="U13" s="122"/>
      <c r="V13" s="122"/>
      <c r="W13" s="122"/>
      <c r="X13" s="122"/>
      <c r="Y13" s="122"/>
    </row>
    <row r="14" spans="1:25" s="59" customFormat="1" ht="15.75" x14ac:dyDescent="0.25">
      <c r="A14" s="109"/>
      <c r="B14" s="94"/>
      <c r="C14" s="111">
        <v>77.099999999999994</v>
      </c>
      <c r="D14" s="110"/>
      <c r="E14" s="28">
        <f t="shared" si="0"/>
        <v>1.1803337537736929</v>
      </c>
      <c r="F14" s="131"/>
      <c r="G14" s="131"/>
      <c r="H14" s="131"/>
      <c r="I14" s="29">
        <f t="shared" si="1"/>
        <v>0</v>
      </c>
      <c r="J14" s="131"/>
      <c r="K14" s="132"/>
      <c r="L14" s="131"/>
      <c r="M14" s="29">
        <f t="shared" si="2"/>
        <v>0</v>
      </c>
      <c r="N14" s="36">
        <f t="shared" si="3"/>
        <v>0</v>
      </c>
      <c r="O14" s="30">
        <f t="shared" si="4"/>
        <v>0</v>
      </c>
      <c r="P14" s="88">
        <f>RANK(N14,N6:N15,0)</f>
        <v>7</v>
      </c>
      <c r="Q14" s="120"/>
      <c r="R14" s="122"/>
      <c r="S14" s="122"/>
      <c r="T14" s="122"/>
      <c r="U14" s="122"/>
      <c r="V14" s="122"/>
      <c r="W14" s="122"/>
      <c r="X14" s="122"/>
      <c r="Y14" s="122"/>
    </row>
    <row r="15" spans="1:25" ht="16.5" thickBot="1" x14ac:dyDescent="0.3">
      <c r="A15" s="109"/>
      <c r="B15" s="54"/>
      <c r="C15" s="111">
        <v>77.099999999999994</v>
      </c>
      <c r="D15" s="110"/>
      <c r="E15" s="28">
        <f t="shared" si="0"/>
        <v>1.1803337537736929</v>
      </c>
      <c r="F15" s="131"/>
      <c r="G15" s="131"/>
      <c r="H15" s="131"/>
      <c r="I15" s="29">
        <f>IF(MAX(F15:H15)&lt;0,0,MAX(F15:H15))</f>
        <v>0</v>
      </c>
      <c r="J15" s="131"/>
      <c r="K15" s="132"/>
      <c r="L15" s="131"/>
      <c r="M15" s="29">
        <f>IF(MAX(J15:L15)&lt;0,0,MAX(J15:L15))</f>
        <v>0</v>
      </c>
      <c r="N15" s="36">
        <f>I15+M15</f>
        <v>0</v>
      </c>
      <c r="O15" s="30">
        <f>N15*E15</f>
        <v>0</v>
      </c>
      <c r="P15" s="88">
        <f>RANK(N15,N6:N15,0)</f>
        <v>7</v>
      </c>
      <c r="Q15" s="85"/>
    </row>
    <row r="16" spans="1:25" ht="16.5" thickTop="1" x14ac:dyDescent="0.25">
      <c r="A16" s="485"/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7"/>
      <c r="Q16" s="85"/>
    </row>
    <row r="17" spans="1:17" ht="15.75" x14ac:dyDescent="0.25">
      <c r="A17" s="27"/>
      <c r="B17" s="53"/>
      <c r="C17" s="11">
        <v>109</v>
      </c>
      <c r="D17" s="14"/>
      <c r="E17" s="28">
        <f t="shared" si="0"/>
        <v>1.0371713966957028</v>
      </c>
      <c r="F17" s="117"/>
      <c r="G17" s="117"/>
      <c r="H17" s="117"/>
      <c r="I17" s="29">
        <f>IF(MAX(F17:H17)&lt;0,0,MAX(F17:H17))</f>
        <v>0</v>
      </c>
      <c r="J17" s="117"/>
      <c r="K17" s="117"/>
      <c r="L17" s="117"/>
      <c r="M17" s="29">
        <f>IF(MAX(J17:L17)&lt;0,0,MAX(J17:L17))</f>
        <v>0</v>
      </c>
      <c r="N17" s="36">
        <f>I17+M17</f>
        <v>0</v>
      </c>
      <c r="O17" s="30">
        <f>N17*E17</f>
        <v>0</v>
      </c>
      <c r="P17" s="88">
        <f>RANK(N17,N17:N22,0)</f>
        <v>1</v>
      </c>
      <c r="Q17" s="85"/>
    </row>
    <row r="18" spans="1:17" ht="15.75" x14ac:dyDescent="0.25">
      <c r="A18" s="38"/>
      <c r="B18" s="53"/>
      <c r="C18" s="11">
        <v>56</v>
      </c>
      <c r="D18" s="14"/>
      <c r="E18" s="28">
        <f t="shared" si="0"/>
        <v>1.4451115673424646</v>
      </c>
      <c r="F18" s="117"/>
      <c r="G18" s="117"/>
      <c r="H18" s="117"/>
      <c r="I18" s="29">
        <f>IF(MAX(F18:H18)&lt;0,0,MAX(F18:H18))</f>
        <v>0</v>
      </c>
      <c r="J18" s="117"/>
      <c r="K18" s="117"/>
      <c r="L18" s="117"/>
      <c r="M18" s="29">
        <f>IF(MAX(J18:L18)&lt;0,0,MAX(J18:L18))</f>
        <v>0</v>
      </c>
      <c r="N18" s="36">
        <f>I18+M18</f>
        <v>0</v>
      </c>
      <c r="O18" s="30">
        <f>N18*E18</f>
        <v>0</v>
      </c>
      <c r="P18" s="88">
        <f>RANK(N18,N17:N22,0)</f>
        <v>1</v>
      </c>
      <c r="Q18" s="85"/>
    </row>
    <row r="19" spans="1:17" ht="15.75" x14ac:dyDescent="0.25">
      <c r="A19" s="38"/>
      <c r="B19" s="53"/>
      <c r="C19" s="11">
        <v>56</v>
      </c>
      <c r="D19" s="14"/>
      <c r="E19" s="28">
        <f t="shared" si="0"/>
        <v>1.4451115673424646</v>
      </c>
      <c r="F19" s="117"/>
      <c r="G19" s="117"/>
      <c r="H19" s="117"/>
      <c r="I19" s="29">
        <f t="shared" ref="I19:I21" si="6">IF(MAX(F19:H19)&lt;0,0,MAX(F19:H19))</f>
        <v>0</v>
      </c>
      <c r="J19" s="117"/>
      <c r="K19" s="117"/>
      <c r="L19" s="117"/>
      <c r="M19" s="29">
        <f t="shared" ref="M19:M21" si="7">IF(MAX(J19:L19)&lt;0,0,MAX(J19:L19))</f>
        <v>0</v>
      </c>
      <c r="N19" s="36">
        <f t="shared" ref="N19:N21" si="8">I19+M19</f>
        <v>0</v>
      </c>
      <c r="O19" s="30">
        <f t="shared" ref="O19:O21" si="9">N19*E19</f>
        <v>0</v>
      </c>
      <c r="P19" s="88">
        <f>RANK(N19,N17:N22,0)</f>
        <v>1</v>
      </c>
      <c r="Q19" s="85"/>
    </row>
    <row r="20" spans="1:17" ht="15.75" x14ac:dyDescent="0.25">
      <c r="A20" s="38"/>
      <c r="B20" s="53"/>
      <c r="C20" s="11">
        <v>56</v>
      </c>
      <c r="D20" s="14"/>
      <c r="E20" s="28">
        <f t="shared" si="0"/>
        <v>1.4451115673424646</v>
      </c>
      <c r="F20" s="117"/>
      <c r="G20" s="117"/>
      <c r="H20" s="117"/>
      <c r="I20" s="29">
        <f t="shared" si="6"/>
        <v>0</v>
      </c>
      <c r="J20" s="117"/>
      <c r="K20" s="117"/>
      <c r="L20" s="117"/>
      <c r="M20" s="29">
        <f t="shared" si="7"/>
        <v>0</v>
      </c>
      <c r="N20" s="36">
        <f t="shared" si="8"/>
        <v>0</v>
      </c>
      <c r="O20" s="30">
        <f t="shared" si="9"/>
        <v>0</v>
      </c>
      <c r="P20" s="88">
        <f>RANK(N20,N17:N22,0)</f>
        <v>1</v>
      </c>
      <c r="Q20" s="85"/>
    </row>
    <row r="21" spans="1:17" ht="15.75" x14ac:dyDescent="0.25">
      <c r="A21" s="38"/>
      <c r="B21" s="53"/>
      <c r="C21" s="11">
        <v>56</v>
      </c>
      <c r="D21" s="14"/>
      <c r="E21" s="28">
        <f t="shared" si="0"/>
        <v>1.4451115673424646</v>
      </c>
      <c r="F21" s="117"/>
      <c r="G21" s="117"/>
      <c r="H21" s="117"/>
      <c r="I21" s="29">
        <f t="shared" si="6"/>
        <v>0</v>
      </c>
      <c r="J21" s="117"/>
      <c r="K21" s="117"/>
      <c r="L21" s="117"/>
      <c r="M21" s="29">
        <f t="shared" si="7"/>
        <v>0</v>
      </c>
      <c r="N21" s="36">
        <f t="shared" si="8"/>
        <v>0</v>
      </c>
      <c r="O21" s="30">
        <f t="shared" si="9"/>
        <v>0</v>
      </c>
      <c r="P21" s="88">
        <f>RANK(N21,N17:N22,0)</f>
        <v>1</v>
      </c>
      <c r="Q21" s="85"/>
    </row>
    <row r="22" spans="1:17" ht="15.75" x14ac:dyDescent="0.25">
      <c r="A22" s="38"/>
      <c r="B22" s="53"/>
      <c r="C22" s="11">
        <v>56</v>
      </c>
      <c r="D22" s="14"/>
      <c r="E22" s="28">
        <f t="shared" si="0"/>
        <v>1.4451115673424646</v>
      </c>
      <c r="F22" s="117"/>
      <c r="G22" s="117"/>
      <c r="H22" s="117"/>
      <c r="I22" s="29">
        <f>IF(MAX(F22:H22)&lt;0,0,MAX(F22:H22))</f>
        <v>0</v>
      </c>
      <c r="J22" s="117"/>
      <c r="K22" s="117"/>
      <c r="L22" s="117"/>
      <c r="M22" s="29">
        <f>IF(MAX(J22:L22)&lt;0,0,MAX(J22:L22))</f>
        <v>0</v>
      </c>
      <c r="N22" s="36">
        <f>I22+M22</f>
        <v>0</v>
      </c>
      <c r="O22" s="30">
        <f>N22*E22</f>
        <v>0</v>
      </c>
      <c r="P22" s="88">
        <f>RANK(N22,N17:N22,0)</f>
        <v>1</v>
      </c>
      <c r="Q22" s="85"/>
    </row>
    <row r="23" spans="1:17" ht="15.75" x14ac:dyDescent="0.25">
      <c r="A23" s="91"/>
      <c r="B23" s="50"/>
      <c r="C23" s="50"/>
      <c r="D23" s="58"/>
      <c r="E23" s="50"/>
      <c r="F23" s="50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19.5" customHeight="1" x14ac:dyDescent="0.25">
      <c r="A24" s="1"/>
      <c r="B24" s="1"/>
      <c r="C24" s="1"/>
      <c r="D24" s="1"/>
      <c r="E24" s="6"/>
      <c r="F24" s="1"/>
      <c r="G24" s="1"/>
      <c r="H24" s="1"/>
      <c r="I24" s="1"/>
      <c r="J24" s="1"/>
      <c r="K24" s="9"/>
    </row>
    <row r="25" spans="1:17" ht="15.75" x14ac:dyDescent="0.25">
      <c r="A25" s="91" t="s">
        <v>99</v>
      </c>
      <c r="B25" s="4"/>
      <c r="C25" s="2"/>
      <c r="D25" s="2"/>
      <c r="E25" s="7"/>
      <c r="F25" s="2"/>
      <c r="G25" s="2"/>
      <c r="H25" s="2"/>
      <c r="I25" s="2"/>
      <c r="J25" s="2"/>
      <c r="K25" s="3"/>
      <c r="L25" s="2"/>
    </row>
    <row r="26" spans="1:17" ht="15.75" x14ac:dyDescent="0.25">
      <c r="A26" s="91" t="s">
        <v>100</v>
      </c>
      <c r="B26" s="4"/>
      <c r="C26" s="2"/>
      <c r="D26" s="2"/>
      <c r="E26" s="7"/>
      <c r="F26" s="2"/>
      <c r="G26" s="2"/>
      <c r="H26" s="2"/>
      <c r="I26" s="2"/>
      <c r="J26" s="2"/>
      <c r="K26" s="3"/>
      <c r="L26" s="2"/>
    </row>
    <row r="27" spans="1:17" ht="15.75" x14ac:dyDescent="0.25">
      <c r="A27" s="90"/>
    </row>
    <row r="28" spans="1:17" ht="15.75" x14ac:dyDescent="0.25">
      <c r="A28" s="90"/>
    </row>
  </sheetData>
  <mergeCells count="8">
    <mergeCell ref="A5:P5"/>
    <mergeCell ref="A16:P16"/>
    <mergeCell ref="A1:P1"/>
    <mergeCell ref="A2:P2"/>
    <mergeCell ref="A3:E3"/>
    <mergeCell ref="F3:I3"/>
    <mergeCell ref="J3:M3"/>
    <mergeCell ref="N3:P3"/>
  </mergeCells>
  <pageMargins left="0" right="0" top="0.39370078740157483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43"/>
  </sheetPr>
  <dimension ref="A1:R43"/>
  <sheetViews>
    <sheetView topLeftCell="A10" zoomScale="90" zoomScaleNormal="90" workbookViewId="0">
      <selection activeCell="S17" sqref="S17"/>
    </sheetView>
  </sheetViews>
  <sheetFormatPr defaultRowHeight="12.75" x14ac:dyDescent="0.2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8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10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x14ac:dyDescent="0.25">
      <c r="A1" s="489" t="s">
        <v>62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  <c r="N1" s="491"/>
      <c r="O1" s="491"/>
      <c r="P1" s="491"/>
    </row>
    <row r="2" spans="1:18" ht="21" thickBot="1" x14ac:dyDescent="0.35">
      <c r="A2" s="492" t="s">
        <v>28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4"/>
      <c r="N2" s="494"/>
      <c r="O2" s="494"/>
      <c r="P2" s="494"/>
      <c r="Q2" s="89" t="s">
        <v>51</v>
      </c>
      <c r="R2" t="s">
        <v>52</v>
      </c>
    </row>
    <row r="3" spans="1:18" ht="17.25" thickTop="1" thickBot="1" x14ac:dyDescent="0.3">
      <c r="A3" s="470" t="s">
        <v>44</v>
      </c>
      <c r="B3" s="471"/>
      <c r="C3" s="471"/>
      <c r="D3" s="471"/>
      <c r="E3" s="472"/>
      <c r="F3" s="473" t="s">
        <v>9</v>
      </c>
      <c r="G3" s="474"/>
      <c r="H3" s="474"/>
      <c r="I3" s="475"/>
      <c r="J3" s="473" t="s">
        <v>8</v>
      </c>
      <c r="K3" s="474"/>
      <c r="L3" s="474"/>
      <c r="M3" s="475"/>
      <c r="N3" s="476"/>
      <c r="O3" s="477"/>
      <c r="P3" s="477"/>
      <c r="Q3" s="43"/>
    </row>
    <row r="4" spans="1:18" ht="16.5" thickBot="1" x14ac:dyDescent="0.3">
      <c r="A4" s="17" t="s">
        <v>0</v>
      </c>
      <c r="B4" s="18" t="s">
        <v>1</v>
      </c>
      <c r="C4" s="19" t="s">
        <v>6</v>
      </c>
      <c r="D4" s="19" t="s">
        <v>10</v>
      </c>
      <c r="E4" s="20" t="s">
        <v>7</v>
      </c>
      <c r="F4" s="21" t="s">
        <v>2</v>
      </c>
      <c r="G4" s="22" t="s">
        <v>3</v>
      </c>
      <c r="H4" s="22" t="s">
        <v>4</v>
      </c>
      <c r="I4" s="23" t="s">
        <v>9</v>
      </c>
      <c r="J4" s="24" t="s">
        <v>2</v>
      </c>
      <c r="K4" s="22" t="s">
        <v>3</v>
      </c>
      <c r="L4" s="22" t="s">
        <v>4</v>
      </c>
      <c r="M4" s="23" t="s">
        <v>11</v>
      </c>
      <c r="N4" s="25" t="s">
        <v>12</v>
      </c>
      <c r="O4" s="18" t="s">
        <v>5</v>
      </c>
      <c r="P4" s="26" t="s">
        <v>49</v>
      </c>
      <c r="Q4" s="42"/>
    </row>
    <row r="5" spans="1:18" ht="16.5" thickTop="1" x14ac:dyDescent="0.25">
      <c r="A5" s="481" t="s">
        <v>29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99"/>
      <c r="Q5" s="39"/>
    </row>
    <row r="6" spans="1:18" ht="15.75" x14ac:dyDescent="0.25">
      <c r="A6" s="56" t="s">
        <v>31</v>
      </c>
      <c r="B6" s="2" t="s">
        <v>32</v>
      </c>
      <c r="C6" s="11">
        <v>61</v>
      </c>
      <c r="D6" s="2">
        <v>1997</v>
      </c>
      <c r="E6" s="28">
        <f>10^(0.794358141*((LOG((C6/174.393)/LOG(10))*(LOG((C6/174.393)/LOG(10))))))</f>
        <v>1.4632549677285687</v>
      </c>
      <c r="F6" s="55">
        <v>70</v>
      </c>
      <c r="G6" s="55">
        <v>74</v>
      </c>
      <c r="H6" s="66">
        <v>-76</v>
      </c>
      <c r="I6" s="29">
        <f>IF(MAX(F6:H6)&lt;0,0,MAX(F6:H6))</f>
        <v>74</v>
      </c>
      <c r="J6" s="55">
        <v>85</v>
      </c>
      <c r="K6" s="55">
        <v>88</v>
      </c>
      <c r="L6" s="66">
        <v>-91</v>
      </c>
      <c r="M6" s="29">
        <f>IF(MAX(J6:L6)&lt;0,0,MAX(J6:L6))</f>
        <v>88</v>
      </c>
      <c r="N6" s="36">
        <f>I6+M6</f>
        <v>162</v>
      </c>
      <c r="O6" s="30">
        <f>N6*E6</f>
        <v>237.04730477202813</v>
      </c>
      <c r="P6" s="88">
        <f>RANK(N6,N6:N7,0)</f>
        <v>1</v>
      </c>
      <c r="Q6" s="84" t="s">
        <v>53</v>
      </c>
    </row>
    <row r="7" spans="1:18" ht="15.75" x14ac:dyDescent="0.25">
      <c r="A7" s="27" t="s">
        <v>33</v>
      </c>
      <c r="B7" s="53" t="s">
        <v>34</v>
      </c>
      <c r="C7" s="11">
        <v>59.6</v>
      </c>
      <c r="D7" s="14">
        <v>1997</v>
      </c>
      <c r="E7" s="28">
        <f>10^(0.794358141*((LOG((C7/174.393)/LOG(10))*(LOG((C7/174.393)/LOG(10))))))</f>
        <v>1.4883636694761329</v>
      </c>
      <c r="F7" s="67">
        <v>-62</v>
      </c>
      <c r="G7" s="68">
        <v>62</v>
      </c>
      <c r="H7" s="68">
        <v>-65</v>
      </c>
      <c r="I7" s="29">
        <f>IF(MAX(F7:H7)&lt;0,0,MAX(F7:H7))</f>
        <v>62</v>
      </c>
      <c r="J7" s="69">
        <v>72</v>
      </c>
      <c r="K7" s="68">
        <v>76</v>
      </c>
      <c r="L7" s="68">
        <v>80</v>
      </c>
      <c r="M7" s="29">
        <f>IF(MAX(J7:L7)&lt;0,0,MAX(J7:L7))</f>
        <v>80</v>
      </c>
      <c r="N7" s="36">
        <f>I7+M7</f>
        <v>142</v>
      </c>
      <c r="O7" s="30">
        <f>N7*E7</f>
        <v>211.34764106561087</v>
      </c>
      <c r="P7" s="88">
        <f>RANK(N7,N6:N7,0)</f>
        <v>2</v>
      </c>
      <c r="Q7" s="85" t="s">
        <v>54</v>
      </c>
    </row>
    <row r="8" spans="1:18" ht="16.5" thickBot="1" x14ac:dyDescent="0.3">
      <c r="A8" s="27"/>
      <c r="B8" s="53"/>
      <c r="C8" s="11"/>
      <c r="D8" s="14"/>
      <c r="E8" s="28"/>
      <c r="F8" s="16"/>
      <c r="G8" s="13"/>
      <c r="H8" s="13"/>
      <c r="I8" s="29"/>
      <c r="J8" s="35"/>
      <c r="K8" s="13"/>
      <c r="L8" s="13"/>
      <c r="M8" s="29"/>
      <c r="N8" s="36"/>
      <c r="O8" s="30"/>
      <c r="P8" s="31"/>
      <c r="Q8" s="85"/>
    </row>
    <row r="9" spans="1:18" ht="16.5" thickTop="1" x14ac:dyDescent="0.25">
      <c r="A9" s="481" t="s">
        <v>30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99"/>
      <c r="Q9" s="85"/>
    </row>
    <row r="10" spans="1:18" ht="15.75" x14ac:dyDescent="0.25">
      <c r="A10" s="56" t="s">
        <v>27</v>
      </c>
      <c r="B10" s="2" t="s">
        <v>17</v>
      </c>
      <c r="C10" s="11">
        <v>68.099999999999994</v>
      </c>
      <c r="D10" s="2">
        <v>1941</v>
      </c>
      <c r="E10" s="28">
        <f>10^(0.794358141*((LOG((C10/174.393)/LOG(10))*(LOG((C10/174.393)/LOG(10))))))</f>
        <v>1.356687174669762</v>
      </c>
      <c r="F10" s="55">
        <v>40</v>
      </c>
      <c r="G10" s="55">
        <v>45</v>
      </c>
      <c r="H10" s="66">
        <v>-50</v>
      </c>
      <c r="I10" s="29">
        <f>IF(MAX(F10:H10)&lt;0,0,MAX(F10:H10))</f>
        <v>45</v>
      </c>
      <c r="J10" s="55">
        <v>60</v>
      </c>
      <c r="K10" s="66">
        <v>-65</v>
      </c>
      <c r="L10" s="55">
        <v>65</v>
      </c>
      <c r="M10" s="29">
        <f>IF(MAX(J10:L10)&lt;0,0,MAX(J10:L10))</f>
        <v>65</v>
      </c>
      <c r="N10" s="36">
        <f>I10+M10</f>
        <v>110</v>
      </c>
      <c r="O10" s="30">
        <f>N10*E10</f>
        <v>149.23558921367382</v>
      </c>
      <c r="P10" s="88">
        <f>RANK(N10,N10:N11,0)</f>
        <v>2</v>
      </c>
      <c r="Q10" s="85"/>
      <c r="R10" s="81" t="s">
        <v>56</v>
      </c>
    </row>
    <row r="11" spans="1:18" ht="15.75" x14ac:dyDescent="0.25">
      <c r="A11" s="27" t="s">
        <v>35</v>
      </c>
      <c r="B11" s="53" t="s">
        <v>17</v>
      </c>
      <c r="C11" s="11">
        <v>66.8</v>
      </c>
      <c r="D11" s="14">
        <v>1997</v>
      </c>
      <c r="E11" s="28">
        <f>10^(0.794358141*((LOG((C11/174.393)/LOG(10))*(LOG((C11/174.393)/LOG(10))))))</f>
        <v>1.3739352976439714</v>
      </c>
      <c r="F11" s="67">
        <v>71</v>
      </c>
      <c r="G11" s="68">
        <v>73</v>
      </c>
      <c r="H11" s="68">
        <v>0</v>
      </c>
      <c r="I11" s="29">
        <f>IF(MAX(F11:H11)&lt;0,0,MAX(F11:H11))</f>
        <v>73</v>
      </c>
      <c r="J11" s="69">
        <v>89</v>
      </c>
      <c r="K11" s="68">
        <v>92</v>
      </c>
      <c r="L11" s="68">
        <v>0</v>
      </c>
      <c r="M11" s="29">
        <f>IF(MAX(J11:L11)&lt;0,0,MAX(J11:L11))</f>
        <v>92</v>
      </c>
      <c r="N11" s="36">
        <f>I11+M11</f>
        <v>165</v>
      </c>
      <c r="O11" s="30">
        <f>N11*E11</f>
        <v>226.69932411125527</v>
      </c>
      <c r="P11" s="88">
        <f>RANK(N11,N10:N11,0)</f>
        <v>1</v>
      </c>
      <c r="Q11" s="85" t="s">
        <v>53</v>
      </c>
    </row>
    <row r="12" spans="1:18" ht="15.6" customHeight="1" thickBot="1" x14ac:dyDescent="0.3">
      <c r="A12" s="27"/>
      <c r="B12" s="53"/>
      <c r="C12" s="11"/>
      <c r="D12" s="14"/>
      <c r="E12" s="28"/>
      <c r="F12" s="16"/>
      <c r="G12" s="13"/>
      <c r="H12" s="13"/>
      <c r="I12" s="29"/>
      <c r="J12" s="35"/>
      <c r="K12" s="13"/>
      <c r="L12" s="13"/>
      <c r="M12" s="29"/>
      <c r="N12" s="36"/>
      <c r="O12" s="30"/>
      <c r="P12" s="31"/>
      <c r="Q12" s="85"/>
    </row>
    <row r="13" spans="1:18" ht="17.25" thickTop="1" thickBot="1" x14ac:dyDescent="0.3">
      <c r="A13" s="495" t="s">
        <v>25</v>
      </c>
      <c r="B13" s="496"/>
      <c r="C13" s="496"/>
      <c r="D13" s="496"/>
      <c r="E13" s="496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8"/>
      <c r="Q13" s="85"/>
    </row>
    <row r="14" spans="1:18" ht="15.75" customHeight="1" x14ac:dyDescent="0.25">
      <c r="A14" s="72" t="s">
        <v>23</v>
      </c>
      <c r="B14" s="73" t="s">
        <v>19</v>
      </c>
      <c r="C14" s="74">
        <v>72.7</v>
      </c>
      <c r="D14" s="75">
        <v>1969</v>
      </c>
      <c r="E14" s="28">
        <f t="shared" ref="E14:E20" si="0">10^(0.794358141*((LOG((C14/174.393)/LOG(10))*(LOG((C14/174.393)/LOG(10))))))</f>
        <v>1.3022731257935971</v>
      </c>
      <c r="F14" s="70">
        <v>83</v>
      </c>
      <c r="G14" s="65">
        <v>-87</v>
      </c>
      <c r="H14" s="65">
        <v>-87</v>
      </c>
      <c r="I14" s="29">
        <f t="shared" ref="I14:I20" si="1">IF(MAX(F14:H14)&lt;0,0,MAX(F14:H14))</f>
        <v>83</v>
      </c>
      <c r="J14" s="65">
        <v>-105</v>
      </c>
      <c r="K14" s="57">
        <v>105</v>
      </c>
      <c r="L14" s="57">
        <v>110</v>
      </c>
      <c r="M14" s="29">
        <f t="shared" ref="M14:M20" si="2">IF(MAX(J14:L14)&lt;0,0,MAX(J14:L14))</f>
        <v>110</v>
      </c>
      <c r="N14" s="36">
        <f t="shared" ref="N14:N20" si="3">I14+M14</f>
        <v>193</v>
      </c>
      <c r="O14" s="30">
        <f t="shared" ref="O14:O20" si="4">N14*E14</f>
        <v>251.33871327816425</v>
      </c>
      <c r="P14" s="88">
        <f>RANK(N14,N14:N20,0)</f>
        <v>1</v>
      </c>
      <c r="Q14" s="84"/>
      <c r="R14" s="81" t="s">
        <v>61</v>
      </c>
    </row>
    <row r="15" spans="1:18" ht="15.75" x14ac:dyDescent="0.25">
      <c r="A15" s="76" t="s">
        <v>18</v>
      </c>
      <c r="B15" s="53" t="s">
        <v>19</v>
      </c>
      <c r="C15" s="11">
        <v>73.2</v>
      </c>
      <c r="D15" s="14">
        <v>1991</v>
      </c>
      <c r="E15" s="28">
        <f t="shared" si="0"/>
        <v>1.2969167225792266</v>
      </c>
      <c r="F15" s="71">
        <v>-75</v>
      </c>
      <c r="G15" s="57">
        <v>75</v>
      </c>
      <c r="H15" s="65">
        <v>-78</v>
      </c>
      <c r="I15" s="29">
        <f t="shared" si="1"/>
        <v>75</v>
      </c>
      <c r="J15" s="65">
        <v>-100</v>
      </c>
      <c r="K15" s="65">
        <v>-100</v>
      </c>
      <c r="L15" s="57">
        <v>100</v>
      </c>
      <c r="M15" s="29">
        <f t="shared" si="2"/>
        <v>100</v>
      </c>
      <c r="N15" s="36">
        <f t="shared" si="3"/>
        <v>175</v>
      </c>
      <c r="O15" s="30">
        <f t="shared" si="4"/>
        <v>226.96042645136467</v>
      </c>
      <c r="P15" s="88">
        <f>RANK(N15,N14:N20,0)</f>
        <v>4</v>
      </c>
      <c r="Q15" s="84" t="s">
        <v>54</v>
      </c>
    </row>
    <row r="16" spans="1:18" ht="15.75" x14ac:dyDescent="0.25">
      <c r="A16" s="76" t="s">
        <v>22</v>
      </c>
      <c r="B16" s="53" t="s">
        <v>19</v>
      </c>
      <c r="C16" s="11">
        <v>75.900000000000006</v>
      </c>
      <c r="D16" s="14">
        <v>1956</v>
      </c>
      <c r="E16" s="28">
        <f t="shared" si="0"/>
        <v>1.2696568831496926</v>
      </c>
      <c r="F16" s="70">
        <v>72</v>
      </c>
      <c r="G16" s="57">
        <v>82</v>
      </c>
      <c r="H16" s="65">
        <v>-90</v>
      </c>
      <c r="I16" s="29">
        <f t="shared" si="1"/>
        <v>82</v>
      </c>
      <c r="J16" s="57">
        <v>96</v>
      </c>
      <c r="K16" s="65">
        <v>-103</v>
      </c>
      <c r="L16" s="65">
        <v>-110</v>
      </c>
      <c r="M16" s="29">
        <f t="shared" si="2"/>
        <v>96</v>
      </c>
      <c r="N16" s="36">
        <f t="shared" si="3"/>
        <v>178</v>
      </c>
      <c r="O16" s="30">
        <f t="shared" si="4"/>
        <v>225.99892520064529</v>
      </c>
      <c r="P16" s="88">
        <f>RANK(N16,N14:N20,0)</f>
        <v>3</v>
      </c>
      <c r="Q16" s="84"/>
      <c r="R16" s="81" t="s">
        <v>57</v>
      </c>
    </row>
    <row r="17" spans="1:18" ht="15.75" x14ac:dyDescent="0.25">
      <c r="A17" s="77" t="s">
        <v>36</v>
      </c>
      <c r="B17" s="53" t="s">
        <v>32</v>
      </c>
      <c r="C17" s="11">
        <v>76.3</v>
      </c>
      <c r="D17" s="14">
        <v>1997</v>
      </c>
      <c r="E17" s="28">
        <f t="shared" si="0"/>
        <v>1.2658441657397914</v>
      </c>
      <c r="F17" s="70">
        <v>75</v>
      </c>
      <c r="G17" s="65">
        <v>-80</v>
      </c>
      <c r="H17" s="57">
        <v>80</v>
      </c>
      <c r="I17" s="29">
        <f t="shared" si="1"/>
        <v>80</v>
      </c>
      <c r="J17" s="57">
        <v>95</v>
      </c>
      <c r="K17" s="57">
        <v>100</v>
      </c>
      <c r="L17" s="65">
        <v>-105</v>
      </c>
      <c r="M17" s="29">
        <f t="shared" si="2"/>
        <v>100</v>
      </c>
      <c r="N17" s="36">
        <f t="shared" si="3"/>
        <v>180</v>
      </c>
      <c r="O17" s="30">
        <f t="shared" si="4"/>
        <v>227.85194983316245</v>
      </c>
      <c r="P17" s="88">
        <f>RANK(N17,N14:N20,0)</f>
        <v>2</v>
      </c>
      <c r="Q17" s="84" t="s">
        <v>53</v>
      </c>
    </row>
    <row r="18" spans="1:18" ht="15.75" x14ac:dyDescent="0.25">
      <c r="A18" s="76" t="s">
        <v>24</v>
      </c>
      <c r="B18" s="53" t="s">
        <v>17</v>
      </c>
      <c r="C18" s="11">
        <v>70.5</v>
      </c>
      <c r="D18" s="14">
        <v>1951</v>
      </c>
      <c r="E18" s="28">
        <f t="shared" si="0"/>
        <v>1.327089319453667</v>
      </c>
      <c r="F18" s="70">
        <v>50</v>
      </c>
      <c r="G18" s="57">
        <v>55</v>
      </c>
      <c r="H18" s="57">
        <v>60</v>
      </c>
      <c r="I18" s="29">
        <f t="shared" si="1"/>
        <v>60</v>
      </c>
      <c r="J18" s="57">
        <v>70</v>
      </c>
      <c r="K18" s="57">
        <v>75</v>
      </c>
      <c r="L18" s="57">
        <v>80</v>
      </c>
      <c r="M18" s="29">
        <f t="shared" si="2"/>
        <v>80</v>
      </c>
      <c r="N18" s="36">
        <f t="shared" si="3"/>
        <v>140</v>
      </c>
      <c r="O18" s="30">
        <f t="shared" si="4"/>
        <v>185.79250472351339</v>
      </c>
      <c r="P18" s="88">
        <f>RANK(N18,N14:N20,0)</f>
        <v>6</v>
      </c>
      <c r="Q18" s="84"/>
      <c r="R18" s="81" t="s">
        <v>58</v>
      </c>
    </row>
    <row r="19" spans="1:18" ht="15.75" x14ac:dyDescent="0.25">
      <c r="A19" s="76" t="s">
        <v>38</v>
      </c>
      <c r="B19" s="53" t="s">
        <v>39</v>
      </c>
      <c r="C19" s="11">
        <v>75.900000000000006</v>
      </c>
      <c r="D19" s="14">
        <v>1997</v>
      </c>
      <c r="E19" s="28">
        <f t="shared" si="0"/>
        <v>1.2696568831496926</v>
      </c>
      <c r="F19" s="70">
        <v>50</v>
      </c>
      <c r="G19" s="57">
        <v>55</v>
      </c>
      <c r="H19" s="65">
        <v>-58</v>
      </c>
      <c r="I19" s="29">
        <f t="shared" si="1"/>
        <v>55</v>
      </c>
      <c r="J19" s="57">
        <v>72</v>
      </c>
      <c r="K19" s="57">
        <v>75</v>
      </c>
      <c r="L19" s="65">
        <v>-78</v>
      </c>
      <c r="M19" s="29">
        <f t="shared" si="2"/>
        <v>75</v>
      </c>
      <c r="N19" s="36">
        <f t="shared" si="3"/>
        <v>130</v>
      </c>
      <c r="O19" s="30">
        <f t="shared" si="4"/>
        <v>165.05539480946004</v>
      </c>
      <c r="P19" s="88">
        <f>RANK(N19,N14:N20,0)</f>
        <v>7</v>
      </c>
      <c r="Q19" s="84" t="s">
        <v>55</v>
      </c>
    </row>
    <row r="20" spans="1:18" ht="16.5" thickBot="1" x14ac:dyDescent="0.3">
      <c r="A20" s="93" t="s">
        <v>37</v>
      </c>
      <c r="B20" s="94" t="s">
        <v>19</v>
      </c>
      <c r="C20" s="95">
        <v>72.2</v>
      </c>
      <c r="D20" s="96">
        <v>1967</v>
      </c>
      <c r="E20" s="97">
        <f t="shared" si="0"/>
        <v>1.3077316748012733</v>
      </c>
      <c r="F20" s="98">
        <v>65</v>
      </c>
      <c r="G20" s="99">
        <v>-70</v>
      </c>
      <c r="H20" s="99">
        <v>-70</v>
      </c>
      <c r="I20" s="100">
        <f t="shared" si="1"/>
        <v>65</v>
      </c>
      <c r="J20" s="101">
        <v>90</v>
      </c>
      <c r="K20" s="101">
        <v>95</v>
      </c>
      <c r="L20" s="101">
        <v>100</v>
      </c>
      <c r="M20" s="100">
        <f t="shared" si="2"/>
        <v>100</v>
      </c>
      <c r="N20" s="102">
        <f t="shared" si="3"/>
        <v>165</v>
      </c>
      <c r="O20" s="103">
        <f t="shared" si="4"/>
        <v>215.77572634221008</v>
      </c>
      <c r="P20" s="104">
        <f>RANK(N20,N14:N20,0)</f>
        <v>5</v>
      </c>
      <c r="Q20" s="84"/>
      <c r="R20" s="81" t="s">
        <v>60</v>
      </c>
    </row>
    <row r="21" spans="1:18" ht="16.5" thickTop="1" x14ac:dyDescent="0.25">
      <c r="A21" s="485" t="s">
        <v>26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7"/>
      <c r="Q21" s="85"/>
    </row>
    <row r="22" spans="1:18" s="59" customFormat="1" ht="15.75" x14ac:dyDescent="0.25">
      <c r="A22" s="60" t="s">
        <v>40</v>
      </c>
      <c r="B22" s="61" t="s">
        <v>17</v>
      </c>
      <c r="C22" s="62">
        <v>84.9</v>
      </c>
      <c r="D22" s="61">
        <v>1957</v>
      </c>
      <c r="E22" s="28">
        <f>10^(0.794358141*((LOG((C22/174.393)/LOG(10))*(LOG((C22/174.393)/LOG(10))))))</f>
        <v>1.1957332342443743</v>
      </c>
      <c r="F22" s="78">
        <v>90</v>
      </c>
      <c r="G22" s="79">
        <v>-93</v>
      </c>
      <c r="H22" s="79">
        <v>-93</v>
      </c>
      <c r="I22" s="29">
        <f>IF(MAX(F22:H22)&lt;0,0,MAX(F22:H22))</f>
        <v>90</v>
      </c>
      <c r="J22" s="78">
        <v>110</v>
      </c>
      <c r="K22" s="78">
        <v>115</v>
      </c>
      <c r="L22" s="78">
        <v>117</v>
      </c>
      <c r="M22" s="29">
        <f>IF(MAX(J22:L22)&lt;0,0,MAX(J22:L22))</f>
        <v>117</v>
      </c>
      <c r="N22" s="36">
        <f>I22+M22</f>
        <v>207</v>
      </c>
      <c r="O22" s="30">
        <f>N22*E22</f>
        <v>247.51677948858548</v>
      </c>
      <c r="P22" s="88">
        <f>RANK(N22,N22:N24,0)</f>
        <v>1</v>
      </c>
      <c r="Q22" s="86"/>
      <c r="R22" s="82" t="s">
        <v>57</v>
      </c>
    </row>
    <row r="23" spans="1:18" s="59" customFormat="1" ht="15.75" x14ac:dyDescent="0.25">
      <c r="A23" s="60" t="s">
        <v>43</v>
      </c>
      <c r="B23" s="61" t="s">
        <v>19</v>
      </c>
      <c r="C23" s="62">
        <v>82</v>
      </c>
      <c r="D23" s="61">
        <v>1976</v>
      </c>
      <c r="E23" s="28">
        <f>10^(0.794358141*((LOG((C23/174.393)/LOG(10))*(LOG((C23/174.393)/LOG(10))))))</f>
        <v>1.2170596936412781</v>
      </c>
      <c r="F23" s="79">
        <v>-70</v>
      </c>
      <c r="G23" s="78">
        <v>70</v>
      </c>
      <c r="H23" s="79">
        <v>-78</v>
      </c>
      <c r="I23" s="29">
        <f>IF(MAX(F23:H23)&lt;0,0,MAX(F23:H23))</f>
        <v>70</v>
      </c>
      <c r="J23" s="78">
        <v>90</v>
      </c>
      <c r="K23" s="78">
        <v>95</v>
      </c>
      <c r="L23" s="78">
        <v>100</v>
      </c>
      <c r="M23" s="29">
        <f>IF(MAX(J23:L23)&lt;0,0,MAX(J23:L23))</f>
        <v>100</v>
      </c>
      <c r="N23" s="36">
        <f>I23+M23</f>
        <v>170</v>
      </c>
      <c r="O23" s="30">
        <f>N23*E23</f>
        <v>206.90014791901729</v>
      </c>
      <c r="P23" s="88">
        <f>RANK(N23,N22:N25,0)</f>
        <v>3</v>
      </c>
      <c r="Q23" s="86"/>
      <c r="R23" s="82" t="s">
        <v>59</v>
      </c>
    </row>
    <row r="24" spans="1:18" s="59" customFormat="1" ht="15.75" x14ac:dyDescent="0.25">
      <c r="A24" s="63" t="s">
        <v>16</v>
      </c>
      <c r="B24" s="64" t="s">
        <v>17</v>
      </c>
      <c r="C24" s="62">
        <v>77.099999999999994</v>
      </c>
      <c r="D24" s="64">
        <v>1993</v>
      </c>
      <c r="E24" s="28">
        <f>10^(0.794358141*((LOG((C24/174.393)/LOG(10))*(LOG((C24/174.393)/LOG(10))))))</f>
        <v>1.2583832277306062</v>
      </c>
      <c r="F24" s="79">
        <v>-76</v>
      </c>
      <c r="G24" s="78">
        <v>76</v>
      </c>
      <c r="H24" s="78">
        <v>79</v>
      </c>
      <c r="I24" s="29">
        <f>IF(MAX(F24:H24)&lt;0,0,MAX(F24:H24))</f>
        <v>79</v>
      </c>
      <c r="J24" s="78">
        <v>100</v>
      </c>
      <c r="K24" s="79">
        <v>-102</v>
      </c>
      <c r="L24" s="78">
        <v>102</v>
      </c>
      <c r="M24" s="29">
        <f>IF(MAX(J24:L24)&lt;0,0,MAX(J24:L24))</f>
        <v>102</v>
      </c>
      <c r="N24" s="36">
        <f>I24+M24</f>
        <v>181</v>
      </c>
      <c r="O24" s="30">
        <f>N24*E24</f>
        <v>227.76736421923971</v>
      </c>
      <c r="P24" s="88">
        <f>RANK(N24,N22:N25,0)</f>
        <v>2</v>
      </c>
      <c r="Q24" s="86" t="s">
        <v>53</v>
      </c>
    </row>
    <row r="25" spans="1:18" ht="16.5" thickBot="1" x14ac:dyDescent="0.3">
      <c r="A25" s="27"/>
      <c r="B25" s="53"/>
      <c r="C25" s="11"/>
      <c r="D25" s="14"/>
      <c r="E25" s="28"/>
      <c r="F25" s="57"/>
      <c r="G25" s="57"/>
      <c r="H25" s="57"/>
      <c r="I25" s="29"/>
      <c r="J25" s="57"/>
      <c r="K25" s="57"/>
      <c r="L25" s="57"/>
      <c r="M25" s="29"/>
      <c r="N25" s="36"/>
      <c r="O25" s="30"/>
      <c r="P25" s="31"/>
      <c r="Q25" s="85"/>
    </row>
    <row r="26" spans="1:18" ht="16.5" thickTop="1" x14ac:dyDescent="0.25">
      <c r="A26" s="485" t="s">
        <v>13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7"/>
      <c r="Q26" s="85"/>
    </row>
    <row r="27" spans="1:18" ht="15.75" x14ac:dyDescent="0.25">
      <c r="A27" s="38" t="s">
        <v>20</v>
      </c>
      <c r="B27" s="53" t="s">
        <v>17</v>
      </c>
      <c r="C27" s="11">
        <v>88.1</v>
      </c>
      <c r="D27" s="14">
        <v>1993</v>
      </c>
      <c r="E27" s="28">
        <f t="shared" ref="E27:E28" si="5">10^(0.794358141*((LOG((C27/174.393)/LOG(10))*(LOG((C27/174.393)/LOG(10))))))</f>
        <v>1.1745157520111249</v>
      </c>
      <c r="F27" s="65">
        <v>-100</v>
      </c>
      <c r="G27" s="57">
        <v>100</v>
      </c>
      <c r="H27" s="65">
        <v>-104</v>
      </c>
      <c r="I27" s="29">
        <f>IF(MAX(F27:H27)&lt;0,0,MAX(F27:H27))</f>
        <v>100</v>
      </c>
      <c r="J27" s="57">
        <v>107</v>
      </c>
      <c r="K27" s="57">
        <v>0</v>
      </c>
      <c r="L27" s="57">
        <v>0</v>
      </c>
      <c r="M27" s="29">
        <f>IF(MAX(J27:L27)&lt;0,0,MAX(J27:L27))</f>
        <v>107</v>
      </c>
      <c r="N27" s="36">
        <f>I27+M27</f>
        <v>207</v>
      </c>
      <c r="O27" s="30">
        <f>N27*E27</f>
        <v>243.12476066630285</v>
      </c>
      <c r="P27" s="88">
        <f>RANK(N27,N27:N28,0)</f>
        <v>1</v>
      </c>
      <c r="Q27" s="85" t="s">
        <v>53</v>
      </c>
    </row>
    <row r="28" spans="1:18" ht="16.5" thickBot="1" x14ac:dyDescent="0.3">
      <c r="A28" s="38" t="s">
        <v>41</v>
      </c>
      <c r="B28" s="53" t="s">
        <v>19</v>
      </c>
      <c r="C28" s="11">
        <v>85.2</v>
      </c>
      <c r="D28" s="14">
        <v>1985</v>
      </c>
      <c r="E28" s="28">
        <f t="shared" si="5"/>
        <v>1.193645371834249</v>
      </c>
      <c r="F28" s="57">
        <v>60</v>
      </c>
      <c r="G28" s="57">
        <v>67</v>
      </c>
      <c r="H28" s="65">
        <v>-73</v>
      </c>
      <c r="I28" s="29">
        <f>IF(MAX(F28:H28)&lt;0,0,MAX(F28:H28))</f>
        <v>67</v>
      </c>
      <c r="J28" s="57">
        <v>80</v>
      </c>
      <c r="K28" s="57">
        <v>85</v>
      </c>
      <c r="L28" s="57">
        <v>90</v>
      </c>
      <c r="M28" s="29">
        <f>IF(MAX(J28:L28)&lt;0,0,MAX(J28:L28))</f>
        <v>90</v>
      </c>
      <c r="N28" s="36">
        <f>I28+M28</f>
        <v>157</v>
      </c>
      <c r="O28" s="30">
        <f>N28*E28</f>
        <v>187.4023233779771</v>
      </c>
      <c r="P28" s="88">
        <f>RANK(N28,N27:N28,0)</f>
        <v>2</v>
      </c>
      <c r="Q28" s="85"/>
    </row>
    <row r="29" spans="1:18" ht="16.5" thickTop="1" x14ac:dyDescent="0.2">
      <c r="A29" s="485" t="s">
        <v>14</v>
      </c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7"/>
      <c r="Q29" s="87"/>
    </row>
    <row r="30" spans="1:18" ht="15.75" x14ac:dyDescent="0.25">
      <c r="A30" s="37" t="s">
        <v>42</v>
      </c>
      <c r="B30" s="53" t="s">
        <v>19</v>
      </c>
      <c r="C30" s="11">
        <v>100</v>
      </c>
      <c r="D30" s="14">
        <v>1985</v>
      </c>
      <c r="E30" s="28">
        <f t="shared" ref="E30:E34" si="6">10^(0.794358141*((LOG((C30/174.393)/LOG(10))*(LOG((C30/174.393)/LOG(10))))))</f>
        <v>1.1126021632711198</v>
      </c>
      <c r="F30" s="57">
        <v>85</v>
      </c>
      <c r="G30" s="57">
        <v>90</v>
      </c>
      <c r="H30" s="65">
        <v>-95</v>
      </c>
      <c r="I30" s="29">
        <f>IF(MAX(F30:H30)&lt;0,0,MAX(F30:H30))</f>
        <v>90</v>
      </c>
      <c r="J30" s="57">
        <v>110</v>
      </c>
      <c r="K30" s="57">
        <v>115</v>
      </c>
      <c r="L30" s="65">
        <v>-120</v>
      </c>
      <c r="M30" s="29">
        <f>IF(MAX(J30:L30)&lt;0,0,MAX(J30:L30))</f>
        <v>115</v>
      </c>
      <c r="N30" s="34">
        <f>I30+M30</f>
        <v>205</v>
      </c>
      <c r="O30" s="30">
        <f>N30*E30</f>
        <v>228.08344347057957</v>
      </c>
      <c r="P30" s="88">
        <f>RANK(N30,N30:N34,0)</f>
        <v>2</v>
      </c>
      <c r="Q30" s="85"/>
    </row>
    <row r="31" spans="1:18" ht="15.75" x14ac:dyDescent="0.25">
      <c r="A31" s="37" t="s">
        <v>45</v>
      </c>
      <c r="B31" s="53" t="s">
        <v>32</v>
      </c>
      <c r="C31" s="11">
        <v>94.9</v>
      </c>
      <c r="D31" s="14">
        <v>1989</v>
      </c>
      <c r="E31" s="28">
        <f t="shared" si="6"/>
        <v>1.1362499547921889</v>
      </c>
      <c r="F31" s="57">
        <v>120</v>
      </c>
      <c r="G31" s="57">
        <v>126</v>
      </c>
      <c r="H31" s="57">
        <v>131</v>
      </c>
      <c r="I31" s="29">
        <f>IF(MAX(F31:H31)&lt;0,0,MAX(F31:H31))</f>
        <v>131</v>
      </c>
      <c r="J31" s="57">
        <v>150</v>
      </c>
      <c r="K31" s="57">
        <v>156</v>
      </c>
      <c r="L31" s="57">
        <v>160</v>
      </c>
      <c r="M31" s="29">
        <f>IF(MAX(J31:L31)&lt;0,0,MAX(J31:L31))</f>
        <v>160</v>
      </c>
      <c r="N31" s="34">
        <f>I31+M31</f>
        <v>291</v>
      </c>
      <c r="O31" s="30">
        <f>N31*E31</f>
        <v>330.64873684452698</v>
      </c>
      <c r="P31" s="88">
        <f>RANK(N31,N30:N34,0)</f>
        <v>1</v>
      </c>
      <c r="Q31" s="85" t="s">
        <v>53</v>
      </c>
    </row>
    <row r="32" spans="1:18" ht="15.75" x14ac:dyDescent="0.25">
      <c r="A32" s="37" t="s">
        <v>46</v>
      </c>
      <c r="B32" s="53" t="s">
        <v>39</v>
      </c>
      <c r="C32" s="11">
        <v>102.1</v>
      </c>
      <c r="D32" s="14">
        <v>1979</v>
      </c>
      <c r="E32" s="28">
        <f t="shared" si="6"/>
        <v>1.1039292575689095</v>
      </c>
      <c r="F32" s="57">
        <v>65</v>
      </c>
      <c r="G32" s="57">
        <v>67</v>
      </c>
      <c r="H32" s="57">
        <v>70</v>
      </c>
      <c r="I32" s="29">
        <f>IF(MAX(F32:H32)&lt;0,0,MAX(F32:H32))</f>
        <v>70</v>
      </c>
      <c r="J32" s="57">
        <v>85</v>
      </c>
      <c r="K32" s="57">
        <v>87</v>
      </c>
      <c r="L32" s="57">
        <v>90</v>
      </c>
      <c r="M32" s="29">
        <f>IF(MAX(J32:L32)&lt;0,0,MAX(J32:L32))</f>
        <v>90</v>
      </c>
      <c r="N32" s="34">
        <f>I32+M32</f>
        <v>160</v>
      </c>
      <c r="O32" s="30">
        <f>N32*E32</f>
        <v>176.62868121102551</v>
      </c>
      <c r="P32" s="88">
        <f>RANK(N32,N30:N34,0)</f>
        <v>4</v>
      </c>
      <c r="Q32" s="39"/>
    </row>
    <row r="33" spans="1:18" ht="15.75" customHeight="1" x14ac:dyDescent="0.25">
      <c r="A33" s="38" t="s">
        <v>47</v>
      </c>
      <c r="B33" s="53" t="s">
        <v>19</v>
      </c>
      <c r="C33" s="11">
        <v>97.4</v>
      </c>
      <c r="D33" s="14">
        <v>1973</v>
      </c>
      <c r="E33" s="28">
        <f t="shared" si="6"/>
        <v>1.1241753274878812</v>
      </c>
      <c r="F33" s="57">
        <v>50</v>
      </c>
      <c r="G33" s="80">
        <v>57</v>
      </c>
      <c r="H33" s="65">
        <v>-62</v>
      </c>
      <c r="I33" s="29">
        <f>IF(MAX(F33:H33)&lt;0,0,MAX(F33:H33))</f>
        <v>57</v>
      </c>
      <c r="J33" s="57">
        <v>75</v>
      </c>
      <c r="K33" s="57">
        <v>80</v>
      </c>
      <c r="L33" s="57">
        <v>82</v>
      </c>
      <c r="M33" s="29">
        <f>IF(MAX(J33:L33)&lt;0,0,MAX(J33:L33))</f>
        <v>82</v>
      </c>
      <c r="N33" s="34">
        <f>I33+M33</f>
        <v>139</v>
      </c>
      <c r="O33" s="30">
        <f>N33*E33</f>
        <v>156.26037052081548</v>
      </c>
      <c r="P33" s="88">
        <f>RANK(N33,N30:N34,0)</f>
        <v>5</v>
      </c>
      <c r="Q33" s="39"/>
      <c r="R33" s="81" t="s">
        <v>59</v>
      </c>
    </row>
    <row r="34" spans="1:18" ht="16.5" thickBot="1" x14ac:dyDescent="0.3">
      <c r="A34" s="27" t="s">
        <v>48</v>
      </c>
      <c r="B34" s="53" t="s">
        <v>34</v>
      </c>
      <c r="C34" s="11">
        <v>99.3</v>
      </c>
      <c r="D34" s="14">
        <v>1968</v>
      </c>
      <c r="E34" s="28">
        <f t="shared" si="6"/>
        <v>1.1156242119046498</v>
      </c>
      <c r="F34" s="57">
        <v>70</v>
      </c>
      <c r="G34" s="68">
        <v>75</v>
      </c>
      <c r="H34" s="13">
        <v>-78</v>
      </c>
      <c r="I34" s="29">
        <f>IF(MAX(F34:H34)&lt;0,0,MAX(F34:H34))</f>
        <v>75</v>
      </c>
      <c r="J34" s="69">
        <v>85</v>
      </c>
      <c r="K34" s="68">
        <v>90</v>
      </c>
      <c r="L34" s="68">
        <v>92</v>
      </c>
      <c r="M34" s="29">
        <f>IF(MAX(J34:L34)&lt;0,0,MAX(J34:L34))</f>
        <v>92</v>
      </c>
      <c r="N34" s="34">
        <f>I34+M34</f>
        <v>167</v>
      </c>
      <c r="O34" s="30">
        <f>N34*E34</f>
        <v>186.30924338807651</v>
      </c>
      <c r="P34" s="88">
        <f>RANK(N34,N30:N34,0)</f>
        <v>3</v>
      </c>
      <c r="R34" s="81" t="s">
        <v>61</v>
      </c>
    </row>
    <row r="35" spans="1:18" ht="16.5" thickTop="1" x14ac:dyDescent="0.2">
      <c r="A35" s="485" t="s">
        <v>15</v>
      </c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7"/>
    </row>
    <row r="36" spans="1:18" ht="15.75" x14ac:dyDescent="0.25">
      <c r="A36" s="27" t="s">
        <v>21</v>
      </c>
      <c r="B36" s="53" t="s">
        <v>19</v>
      </c>
      <c r="C36" s="11">
        <v>128.30000000000001</v>
      </c>
      <c r="D36" s="14">
        <v>1975</v>
      </c>
      <c r="E36" s="28">
        <f>10^(0.794358141*((LOG((C36/174.393)/LOG(10))*(LOG((C36/174.393)/LOG(10))))))</f>
        <v>1.0330357922774855</v>
      </c>
      <c r="F36" s="67">
        <v>110</v>
      </c>
      <c r="G36" s="68">
        <v>120</v>
      </c>
      <c r="H36" s="68">
        <v>126</v>
      </c>
      <c r="I36" s="29">
        <f>IF(MAX(F36:H36)&lt;0,0,MAX(F36:H36))</f>
        <v>126</v>
      </c>
      <c r="J36" s="69">
        <v>135</v>
      </c>
      <c r="K36" s="68">
        <v>145</v>
      </c>
      <c r="L36" s="13">
        <v>0</v>
      </c>
      <c r="M36" s="29">
        <f>IF(MAX(J36:L36)&lt;0,0,MAX(J36:L36))</f>
        <v>145</v>
      </c>
      <c r="N36" s="34">
        <f>I36+M36</f>
        <v>271</v>
      </c>
      <c r="O36" s="30">
        <f>N36*E36</f>
        <v>279.95269970719858</v>
      </c>
      <c r="P36" s="88">
        <f>RANK(N36,N36:N37,0)</f>
        <v>1</v>
      </c>
      <c r="R36" s="83" t="s">
        <v>59</v>
      </c>
    </row>
    <row r="37" spans="1:18" ht="16.5" thickBot="1" x14ac:dyDescent="0.3">
      <c r="A37" s="52"/>
      <c r="B37" s="54"/>
      <c r="C37" s="44"/>
      <c r="D37" s="45"/>
      <c r="E37" s="46"/>
      <c r="F37" s="47"/>
      <c r="G37" s="15"/>
      <c r="H37" s="15"/>
      <c r="I37" s="32"/>
      <c r="J37" s="41"/>
      <c r="K37" s="15"/>
      <c r="L37" s="15"/>
      <c r="M37" s="32"/>
      <c r="N37" s="40"/>
      <c r="O37" s="33"/>
      <c r="P37" s="51"/>
    </row>
    <row r="38" spans="1:18" ht="16.5" thickTop="1" x14ac:dyDescent="0.25">
      <c r="A38" s="49" t="s">
        <v>50</v>
      </c>
      <c r="B38" s="50"/>
      <c r="C38" s="50"/>
      <c r="D38" s="58"/>
      <c r="E38" s="50"/>
      <c r="F38" s="50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8" ht="3" customHeight="1" x14ac:dyDescent="0.25">
      <c r="A39" s="1"/>
      <c r="B39" s="1"/>
      <c r="C39" s="1"/>
      <c r="D39" s="1"/>
      <c r="E39" s="6"/>
      <c r="F39" s="1"/>
      <c r="G39" s="1"/>
      <c r="H39" s="1"/>
      <c r="I39" s="1"/>
      <c r="J39" s="1"/>
      <c r="K39" s="9"/>
    </row>
    <row r="40" spans="1:18" ht="15.75" x14ac:dyDescent="0.25">
      <c r="A40" s="4" t="s">
        <v>63</v>
      </c>
      <c r="B40" s="4"/>
      <c r="C40" s="2"/>
      <c r="D40" s="2"/>
      <c r="E40" s="7"/>
      <c r="F40" s="2"/>
      <c r="G40" s="2"/>
      <c r="H40" s="2"/>
      <c r="I40" s="2"/>
      <c r="J40" s="2"/>
      <c r="K40" s="3"/>
      <c r="L40" s="2"/>
    </row>
    <row r="41" spans="1:18" ht="15.75" x14ac:dyDescent="0.25">
      <c r="A41" s="4" t="s">
        <v>64</v>
      </c>
      <c r="B41" s="4"/>
      <c r="C41" s="2"/>
      <c r="D41" s="2"/>
      <c r="E41" s="7"/>
      <c r="F41" s="2"/>
      <c r="G41" s="2"/>
      <c r="H41" s="2"/>
      <c r="I41" s="2"/>
      <c r="J41" s="2"/>
      <c r="K41" s="3"/>
      <c r="L41" s="2"/>
    </row>
    <row r="42" spans="1:18" ht="15.75" x14ac:dyDescent="0.25">
      <c r="A42" s="90" t="s">
        <v>65</v>
      </c>
    </row>
    <row r="43" spans="1:18" ht="15.75" x14ac:dyDescent="0.25">
      <c r="A43" s="90" t="s">
        <v>66</v>
      </c>
    </row>
  </sheetData>
  <mergeCells count="13">
    <mergeCell ref="A35:P35"/>
    <mergeCell ref="A21:P21"/>
    <mergeCell ref="A26:P26"/>
    <mergeCell ref="A29:P29"/>
    <mergeCell ref="A5:P5"/>
    <mergeCell ref="A1:P1"/>
    <mergeCell ref="A2:P2"/>
    <mergeCell ref="A13:P13"/>
    <mergeCell ref="F3:I3"/>
    <mergeCell ref="J3:M3"/>
    <mergeCell ref="A9:P9"/>
    <mergeCell ref="N3:P3"/>
    <mergeCell ref="A3:E3"/>
  </mergeCells>
  <phoneticPr fontId="1" type="noConversion"/>
  <pageMargins left="0" right="0" top="1.3779527559055118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Ženy 2013</vt:lpstr>
      <vt:lpstr>Ml. a st. žáci</vt:lpstr>
      <vt:lpstr>Junioři do 17 let</vt:lpstr>
      <vt:lpstr>Muži, J20, J23, Masters</vt:lpstr>
      <vt:lpstr>Ženy</vt:lpstr>
      <vt:lpstr>Muži, J do 20 a 23 let, Veterán</vt:lpstr>
      <vt:lpstr>'Junioři do 17 let'!Oblast_tisku</vt:lpstr>
      <vt:lpstr>'Ml. a st. žáci'!Oblast_tisku</vt:lpstr>
      <vt:lpstr>Ženy!Oblast_tisku</vt:lpstr>
      <vt:lpstr>'Ženy 2013'!Oblast_tisku</vt:lpstr>
    </vt:vector>
  </TitlesOfParts>
  <Company>GOPAS,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PC</cp:lastModifiedBy>
  <cp:lastPrinted>2013-03-17T08:11:57Z</cp:lastPrinted>
  <dcterms:created xsi:type="dcterms:W3CDTF">2007-06-28T08:50:11Z</dcterms:created>
  <dcterms:modified xsi:type="dcterms:W3CDTF">2013-03-17T08:12:04Z</dcterms:modified>
</cp:coreProperties>
</file>