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00" windowWidth="11280" windowHeight="6045" activeTab="1"/>
  </bookViews>
  <sheets>
    <sheet name="Mladší žáci" sheetId="1" r:id="rId1"/>
    <sheet name="Starší žáci" sheetId="3" r:id="rId2"/>
  </sheets>
  <calcPr calcId="145621"/>
</workbook>
</file>

<file path=xl/calcChain.xml><?xml version="1.0" encoding="utf-8"?>
<calcChain xmlns="http://schemas.openxmlformats.org/spreadsheetml/2006/main">
  <c r="U23" i="1" l="1"/>
  <c r="U22" i="1"/>
  <c r="U21" i="1"/>
  <c r="U19" i="1"/>
  <c r="U16" i="1"/>
  <c r="U15" i="1"/>
  <c r="U14" i="1"/>
  <c r="U13" i="1"/>
  <c r="U11" i="1" l="1"/>
  <c r="S23" i="1" l="1"/>
  <c r="O23" i="1"/>
  <c r="K23" i="1"/>
  <c r="G23" i="1"/>
  <c r="S22" i="1"/>
  <c r="O22" i="1"/>
  <c r="K22" i="1"/>
  <c r="G22" i="1"/>
  <c r="S21" i="1"/>
  <c r="O21" i="1"/>
  <c r="K21" i="1"/>
  <c r="G21" i="1"/>
  <c r="T23" i="1" l="1"/>
  <c r="T22" i="1"/>
  <c r="T21" i="1"/>
  <c r="V11" i="1"/>
  <c r="S11" i="1"/>
  <c r="O11" i="1"/>
  <c r="K11" i="1"/>
  <c r="G11" i="1"/>
  <c r="S10" i="1"/>
  <c r="O10" i="1"/>
  <c r="K10" i="1"/>
  <c r="G10" i="1"/>
  <c r="S9" i="1"/>
  <c r="O9" i="1"/>
  <c r="K9" i="1"/>
  <c r="G9" i="1"/>
  <c r="S8" i="1"/>
  <c r="O8" i="1"/>
  <c r="K8" i="1"/>
  <c r="G8" i="1"/>
  <c r="V16" i="1"/>
  <c r="S16" i="1"/>
  <c r="O16" i="1"/>
  <c r="K16" i="1"/>
  <c r="G16" i="1"/>
  <c r="S15" i="1"/>
  <c r="O15" i="1"/>
  <c r="K15" i="1"/>
  <c r="G15" i="1"/>
  <c r="S14" i="1"/>
  <c r="O14" i="1"/>
  <c r="K14" i="1"/>
  <c r="G14" i="1"/>
  <c r="S13" i="1"/>
  <c r="O13" i="1"/>
  <c r="K13" i="1"/>
  <c r="G13" i="1"/>
  <c r="G8" i="3"/>
  <c r="K8" i="3"/>
  <c r="G9" i="3"/>
  <c r="K9" i="3"/>
  <c r="G10" i="3"/>
  <c r="K10" i="3"/>
  <c r="G11" i="3"/>
  <c r="K11" i="3"/>
  <c r="G13" i="3"/>
  <c r="K13" i="3"/>
  <c r="G14" i="3"/>
  <c r="K14" i="3"/>
  <c r="G15" i="3"/>
  <c r="K15" i="3"/>
  <c r="G16" i="3"/>
  <c r="K16" i="3"/>
  <c r="M16" i="3"/>
  <c r="G18" i="3"/>
  <c r="K18" i="3"/>
  <c r="G19" i="3"/>
  <c r="K19" i="3"/>
  <c r="G20" i="3"/>
  <c r="K20" i="3"/>
  <c r="G21" i="3"/>
  <c r="K21" i="3"/>
  <c r="M21" i="3"/>
  <c r="T9" i="1" l="1"/>
  <c r="U9" i="1" s="1"/>
  <c r="T11" i="1"/>
  <c r="T8" i="1"/>
  <c r="T10" i="1"/>
  <c r="U10" i="1" s="1"/>
  <c r="L15" i="3"/>
  <c r="M15" i="3" s="1"/>
  <c r="L13" i="3"/>
  <c r="M13" i="3" s="1"/>
  <c r="L16" i="3"/>
  <c r="V9" i="1"/>
  <c r="V10" i="1"/>
  <c r="T13" i="1"/>
  <c r="V13" i="1" s="1"/>
  <c r="T14" i="1"/>
  <c r="V14" i="1" s="1"/>
  <c r="T15" i="1"/>
  <c r="V15" i="1" s="1"/>
  <c r="T16" i="1"/>
  <c r="L21" i="3"/>
  <c r="L20" i="3"/>
  <c r="M20" i="3" s="1"/>
  <c r="L19" i="3"/>
  <c r="M19" i="3" s="1"/>
  <c r="L18" i="3"/>
  <c r="M18" i="3" s="1"/>
  <c r="N17" i="3" s="1"/>
  <c r="L14" i="3"/>
  <c r="M14" i="3" s="1"/>
  <c r="L11" i="3"/>
  <c r="M11" i="3" s="1"/>
  <c r="L10" i="3"/>
  <c r="M10" i="3" s="1"/>
  <c r="L9" i="3"/>
  <c r="M9" i="3" s="1"/>
  <c r="L8" i="3"/>
  <c r="M8" i="3" s="1"/>
  <c r="K19" i="1"/>
  <c r="G19" i="1"/>
  <c r="W12" i="1" l="1"/>
  <c r="U8" i="1"/>
  <c r="V8" i="1"/>
  <c r="W7" i="1" s="1"/>
  <c r="N7" i="3"/>
  <c r="N12" i="3"/>
  <c r="S19" i="1" l="1"/>
  <c r="O19" i="1"/>
  <c r="T19" i="1" l="1"/>
  <c r="V19" i="1" s="1"/>
</calcChain>
</file>

<file path=xl/sharedStrings.xml><?xml version="1.0" encoding="utf-8"?>
<sst xmlns="http://schemas.openxmlformats.org/spreadsheetml/2006/main" count="86" uniqueCount="56">
  <si>
    <t xml:space="preserve">    Český svaz vzpírání</t>
  </si>
  <si>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</si>
  <si>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</si>
  <si>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</si>
  <si>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</si>
  <si>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</si>
  <si>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</si>
  <si>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</si>
  <si>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</si>
  <si>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</si>
  <si>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</si>
  <si>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</si>
  <si>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</si>
  <si>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SJS Zlín-5</t>
  </si>
  <si>
    <t>TJ Holešov</t>
  </si>
  <si>
    <t>Kolář Jan</t>
  </si>
  <si>
    <t>Kolář David</t>
  </si>
  <si>
    <t>Sanétrník Jan</t>
  </si>
  <si>
    <t>Motýl Vojtěch</t>
  </si>
  <si>
    <t>Loučka Karel</t>
  </si>
  <si>
    <t>Mrkva Marián</t>
  </si>
  <si>
    <t>mimo soutěž</t>
  </si>
  <si>
    <t>1.</t>
  </si>
  <si>
    <t>2.</t>
  </si>
  <si>
    <t>Petřík Michal</t>
  </si>
  <si>
    <t>SOUZ Boskovice</t>
  </si>
  <si>
    <t>Šmíd Lukáš</t>
  </si>
  <si>
    <t>Eksler Tomáš</t>
  </si>
  <si>
    <t>Dvořák Jan</t>
  </si>
  <si>
    <t>Rýc Albert</t>
  </si>
  <si>
    <t>Šesták Dominik</t>
  </si>
  <si>
    <t>Jančík Pavel</t>
  </si>
  <si>
    <t>3.</t>
  </si>
  <si>
    <t>Trojskok</t>
  </si>
  <si>
    <t>Hod</t>
  </si>
  <si>
    <t>2. kolo ligy mladších žáků - sk. C</t>
  </si>
  <si>
    <t>Termín: 20. 4. 2013</t>
  </si>
  <si>
    <t>Těl.</t>
  </si>
  <si>
    <t>hm.</t>
  </si>
  <si>
    <t>nar.</t>
  </si>
  <si>
    <t>Roč.</t>
  </si>
  <si>
    <t>Místo konání: Holešov</t>
  </si>
  <si>
    <t>Rozhodčí:</t>
  </si>
  <si>
    <t>Vrchní rozhodčí:</t>
  </si>
  <si>
    <t>Daniel Kolář</t>
  </si>
  <si>
    <t>2. kolo ligy starších žáků - sk. C</t>
  </si>
  <si>
    <t>Velísek Jakub</t>
  </si>
  <si>
    <t>Hlaváček Jakub</t>
  </si>
  <si>
    <t>Kolář Daniel</t>
  </si>
  <si>
    <t>Jurčíková Magda</t>
  </si>
  <si>
    <t>Gruňová Anna</t>
  </si>
  <si>
    <t>Palová Michaela</t>
  </si>
  <si>
    <t>Doležel Vladislav, Navrátil Petr, Votánek Jaroslav st., Kaláčová Jarmila, Mrkva Petr, Stuchlík Josef</t>
  </si>
  <si>
    <t>S. JS Zlín 5</t>
  </si>
  <si>
    <t>Celkem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</si>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</sst>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_ ;[Red]\-0\ "/>
  </numFmts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/>
      <right/>
      <top style="thin">
        <color indexed="0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9" fillId="0" borderId="0"/>
  </cellStyleXfs>
  <cellXfs count="272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9" fillId="0" borderId="8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166" fontId="9" fillId="0" borderId="30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66" fontId="9" fillId="0" borderId="1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right"/>
    </xf>
    <xf numFmtId="1" fontId="4" fillId="0" borderId="33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9" fillId="0" borderId="0" xfId="1"/>
    <xf numFmtId="164" fontId="9" fillId="0" borderId="0" xfId="1" applyNumberFormat="1"/>
    <xf numFmtId="1" fontId="2" fillId="0" borderId="4" xfId="1" quotePrefix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3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2" fontId="2" fillId="0" borderId="14" xfId="1" applyNumberFormat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" fontId="2" fillId="0" borderId="5" xfId="1" applyNumberFormat="1" applyFont="1" applyBorder="1" applyAlignment="1">
      <alignment horizontal="center"/>
    </xf>
    <xf numFmtId="1" fontId="2" fillId="0" borderId="6" xfId="1" applyNumberFormat="1" applyFont="1" applyBorder="1" applyAlignment="1">
      <alignment horizontal="center"/>
    </xf>
    <xf numFmtId="0" fontId="8" fillId="0" borderId="0" xfId="1" applyNumberFormat="1" applyFont="1" applyFill="1" applyAlignment="1">
      <alignment horizontal="center" vertical="center"/>
    </xf>
    <xf numFmtId="164" fontId="9" fillId="0" borderId="0" xfId="1" applyNumberFormat="1" applyFill="1"/>
    <xf numFmtId="0" fontId="9" fillId="0" borderId="0" xfId="1" applyFill="1"/>
    <xf numFmtId="0" fontId="1" fillId="0" borderId="1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9" fillId="0" borderId="0" xfId="0" applyFont="1"/>
    <xf numFmtId="1" fontId="3" fillId="0" borderId="3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165" fontId="2" fillId="0" borderId="31" xfId="1" applyNumberFormat="1" applyFont="1" applyBorder="1" applyAlignment="1">
      <alignment horizontal="right"/>
    </xf>
    <xf numFmtId="165" fontId="2" fillId="0" borderId="32" xfId="1" applyNumberFormat="1" applyFont="1" applyBorder="1" applyAlignment="1">
      <alignment horizontal="right"/>
    </xf>
    <xf numFmtId="0" fontId="1" fillId="0" borderId="37" xfId="1" applyFont="1" applyFill="1" applyBorder="1" applyAlignment="1">
      <alignment horizontal="center"/>
    </xf>
    <xf numFmtId="1" fontId="3" fillId="0" borderId="33" xfId="1" applyNumberFormat="1" applyFont="1" applyBorder="1" applyAlignment="1">
      <alignment horizontal="center"/>
    </xf>
    <xf numFmtId="1" fontId="3" fillId="0" borderId="23" xfId="1" applyNumberFormat="1" applyFont="1" applyBorder="1" applyAlignment="1">
      <alignment horizontal="center"/>
    </xf>
    <xf numFmtId="1" fontId="3" fillId="0" borderId="34" xfId="1" applyNumberFormat="1" applyFont="1" applyBorder="1" applyAlignment="1">
      <alignment horizontal="center"/>
    </xf>
    <xf numFmtId="0" fontId="3" fillId="0" borderId="17" xfId="1" applyFont="1" applyFill="1" applyBorder="1" applyAlignment="1">
      <alignment horizontal="centerContinuous"/>
    </xf>
    <xf numFmtId="1" fontId="2" fillId="0" borderId="13" xfId="1" applyNumberFormat="1" applyFont="1" applyBorder="1" applyAlignment="1">
      <alignment horizontal="center"/>
    </xf>
    <xf numFmtId="1" fontId="2" fillId="0" borderId="14" xfId="1" applyNumberFormat="1" applyFont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166" fontId="9" fillId="0" borderId="43" xfId="0" applyNumberFormat="1" applyFont="1" applyBorder="1" applyAlignment="1">
      <alignment horizontal="center" vertical="center"/>
    </xf>
    <xf numFmtId="166" fontId="9" fillId="0" borderId="4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65" fontId="2" fillId="0" borderId="49" xfId="0" applyNumberFormat="1" applyFont="1" applyBorder="1" applyAlignment="1">
      <alignment horizontal="right"/>
    </xf>
    <xf numFmtId="2" fontId="2" fillId="0" borderId="50" xfId="0" applyNumberFormat="1" applyFont="1" applyBorder="1" applyAlignment="1">
      <alignment horizontal="center"/>
    </xf>
    <xf numFmtId="166" fontId="9" fillId="0" borderId="51" xfId="0" applyNumberFormat="1" applyFont="1" applyBorder="1" applyAlignment="1">
      <alignment horizontal="center" vertical="center"/>
    </xf>
    <xf numFmtId="166" fontId="9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3" fillId="0" borderId="38" xfId="1" applyNumberFormat="1" applyFont="1" applyBorder="1" applyAlignment="1">
      <alignment horizontal="center" vertical="center"/>
    </xf>
    <xf numFmtId="0" fontId="3" fillId="0" borderId="39" xfId="1" applyNumberFormat="1" applyFont="1" applyBorder="1" applyAlignment="1">
      <alignment horizontal="center"/>
    </xf>
    <xf numFmtId="0" fontId="3" fillId="0" borderId="55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41" xfId="1" applyNumberFormat="1" applyFont="1" applyBorder="1" applyAlignment="1">
      <alignment horizontal="center" vertical="center"/>
    </xf>
    <xf numFmtId="0" fontId="3" fillId="0" borderId="56" xfId="1" applyFont="1" applyBorder="1" applyAlignment="1">
      <alignment horizontal="center"/>
    </xf>
    <xf numFmtId="164" fontId="9" fillId="0" borderId="36" xfId="1" applyNumberFormat="1" applyBorder="1"/>
    <xf numFmtId="164" fontId="9" fillId="0" borderId="56" xfId="1" applyNumberFormat="1" applyBorder="1"/>
    <xf numFmtId="2" fontId="2" fillId="0" borderId="42" xfId="1" applyNumberFormat="1" applyFont="1" applyBorder="1" applyAlignment="1">
      <alignment horizontal="right"/>
    </xf>
    <xf numFmtId="0" fontId="2" fillId="0" borderId="44" xfId="1" applyFont="1" applyBorder="1" applyAlignment="1">
      <alignment horizontal="left"/>
    </xf>
    <xf numFmtId="1" fontId="2" fillId="0" borderId="47" xfId="1" applyNumberFormat="1" applyFont="1" applyBorder="1" applyAlignment="1">
      <alignment horizontal="center"/>
    </xf>
    <xf numFmtId="1" fontId="2" fillId="0" borderId="44" xfId="1" applyNumberFormat="1" applyFont="1" applyBorder="1" applyAlignment="1">
      <alignment horizontal="center"/>
    </xf>
    <xf numFmtId="1" fontId="3" fillId="0" borderId="45" xfId="1" applyNumberFormat="1" applyFont="1" applyBorder="1" applyAlignment="1">
      <alignment horizontal="center"/>
    </xf>
    <xf numFmtId="1" fontId="2" fillId="0" borderId="42" xfId="1" applyNumberFormat="1" applyFont="1" applyBorder="1" applyAlignment="1">
      <alignment horizontal="center"/>
    </xf>
    <xf numFmtId="1" fontId="2" fillId="0" borderId="47" xfId="1" quotePrefix="1" applyNumberFormat="1" applyFont="1" applyBorder="1" applyAlignment="1">
      <alignment horizontal="center"/>
    </xf>
    <xf numFmtId="1" fontId="3" fillId="0" borderId="48" xfId="1" applyNumberFormat="1" applyFont="1" applyBorder="1" applyAlignment="1">
      <alignment horizontal="center"/>
    </xf>
    <xf numFmtId="165" fontId="2" fillId="0" borderId="49" xfId="1" applyNumberFormat="1" applyFont="1" applyBorder="1" applyAlignment="1">
      <alignment horizontal="right"/>
    </xf>
    <xf numFmtId="0" fontId="3" fillId="0" borderId="58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0" fontId="3" fillId="0" borderId="60" xfId="1" applyFont="1" applyBorder="1" applyAlignment="1">
      <alignment horizontal="center"/>
    </xf>
    <xf numFmtId="2" fontId="2" fillId="0" borderId="50" xfId="1" applyNumberFormat="1" applyFont="1" applyBorder="1" applyAlignment="1">
      <alignment horizontal="right"/>
    </xf>
    <xf numFmtId="0" fontId="2" fillId="0" borderId="52" xfId="1" applyFont="1" applyBorder="1" applyAlignment="1">
      <alignment horizontal="left"/>
    </xf>
    <xf numFmtId="1" fontId="2" fillId="0" borderId="61" xfId="1" applyNumberFormat="1" applyFont="1" applyBorder="1" applyAlignment="1">
      <alignment horizontal="center"/>
    </xf>
    <xf numFmtId="1" fontId="2" fillId="0" borderId="52" xfId="1" applyNumberFormat="1" applyFont="1" applyBorder="1" applyAlignment="1">
      <alignment horizontal="center"/>
    </xf>
    <xf numFmtId="1" fontId="3" fillId="0" borderId="53" xfId="1" applyNumberFormat="1" applyFont="1" applyBorder="1" applyAlignment="1">
      <alignment horizontal="center"/>
    </xf>
    <xf numFmtId="1" fontId="2" fillId="0" borderId="50" xfId="1" applyNumberFormat="1" applyFont="1" applyBorder="1" applyAlignment="1">
      <alignment horizontal="center"/>
    </xf>
    <xf numFmtId="1" fontId="2" fillId="0" borderId="61" xfId="1" quotePrefix="1" applyNumberFormat="1" applyFont="1" applyBorder="1" applyAlignment="1">
      <alignment horizontal="center"/>
    </xf>
    <xf numFmtId="1" fontId="3" fillId="0" borderId="62" xfId="1" applyNumberFormat="1" applyFont="1" applyBorder="1" applyAlignment="1">
      <alignment horizontal="center"/>
    </xf>
    <xf numFmtId="165" fontId="2" fillId="0" borderId="63" xfId="1" applyNumberFormat="1" applyFont="1" applyBorder="1" applyAlignment="1">
      <alignment horizontal="right"/>
    </xf>
    <xf numFmtId="0" fontId="2" fillId="0" borderId="27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165" fontId="12" fillId="2" borderId="57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center"/>
    </xf>
    <xf numFmtId="0" fontId="10" fillId="0" borderId="52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right"/>
    </xf>
    <xf numFmtId="164" fontId="0" fillId="0" borderId="36" xfId="0" applyNumberFormat="1" applyBorder="1"/>
    <xf numFmtId="164" fontId="0" fillId="0" borderId="56" xfId="0" applyNumberFormat="1" applyBorder="1"/>
    <xf numFmtId="0" fontId="3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1" fontId="4" fillId="0" borderId="75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65" fontId="2" fillId="0" borderId="56" xfId="0" applyNumberFormat="1" applyFont="1" applyBorder="1" applyAlignment="1">
      <alignment horizontal="right"/>
    </xf>
    <xf numFmtId="165" fontId="3" fillId="0" borderId="63" xfId="0" applyNumberFormat="1" applyFont="1" applyBorder="1" applyAlignment="1">
      <alignment horizontal="right"/>
    </xf>
    <xf numFmtId="0" fontId="3" fillId="0" borderId="51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9" fillId="0" borderId="76" xfId="0" applyFont="1" applyFill="1" applyBorder="1" applyAlignment="1">
      <alignment horizontal="left"/>
    </xf>
    <xf numFmtId="0" fontId="2" fillId="0" borderId="77" xfId="0" applyFont="1" applyBorder="1" applyAlignment="1">
      <alignment horizontal="center"/>
    </xf>
    <xf numFmtId="166" fontId="9" fillId="0" borderId="78" xfId="0" applyNumberFormat="1" applyFont="1" applyBorder="1" applyAlignment="1">
      <alignment horizontal="center" vertical="center"/>
    </xf>
    <xf numFmtId="166" fontId="9" fillId="0" borderId="76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166" fontId="9" fillId="0" borderId="80" xfId="0" applyNumberFormat="1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0" fontId="1" fillId="0" borderId="81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4" fillId="0" borderId="81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166" fontId="9" fillId="0" borderId="1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5" fontId="12" fillId="2" borderId="19" xfId="0" applyNumberFormat="1" applyFont="1" applyFill="1" applyBorder="1" applyAlignment="1">
      <alignment horizontal="right" vertical="center"/>
    </xf>
    <xf numFmtId="165" fontId="12" fillId="2" borderId="5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4" fillId="0" borderId="81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6" fontId="2" fillId="0" borderId="4" xfId="0" quotePrefix="1" applyNumberFormat="1" applyFont="1" applyBorder="1" applyAlignment="1">
      <alignment horizontal="center"/>
    </xf>
    <xf numFmtId="166" fontId="2" fillId="0" borderId="50" xfId="0" applyNumberFormat="1" applyFont="1" applyBorder="1" applyAlignment="1">
      <alignment horizontal="center"/>
    </xf>
    <xf numFmtId="166" fontId="2" fillId="0" borderId="52" xfId="0" applyNumberFormat="1" applyFont="1" applyBorder="1" applyAlignment="1">
      <alignment horizontal="center"/>
    </xf>
    <xf numFmtId="166" fontId="2" fillId="0" borderId="61" xfId="0" applyNumberFormat="1" applyFont="1" applyBorder="1" applyAlignment="1">
      <alignment horizontal="center"/>
    </xf>
    <xf numFmtId="166" fontId="4" fillId="0" borderId="75" xfId="0" applyNumberFormat="1" applyFont="1" applyBorder="1" applyAlignment="1">
      <alignment horizontal="center"/>
    </xf>
    <xf numFmtId="166" fontId="2" fillId="0" borderId="61" xfId="0" quotePrefix="1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11" fillId="0" borderId="6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/>
    </xf>
    <xf numFmtId="2" fontId="13" fillId="2" borderId="18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8" fillId="2" borderId="0" xfId="1" applyNumberFormat="1" applyFont="1" applyFill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2" fillId="2" borderId="17" xfId="1" applyNumberFormat="1" applyFont="1" applyFill="1" applyBorder="1" applyAlignment="1">
      <alignment horizontal="center" vertical="center"/>
    </xf>
    <xf numFmtId="0" fontId="12" fillId="2" borderId="18" xfId="1" applyNumberFormat="1" applyFont="1" applyFill="1" applyBorder="1" applyAlignment="1">
      <alignment horizontal="center" vertical="center"/>
    </xf>
    <xf numFmtId="0" fontId="12" fillId="2" borderId="19" xfId="1" applyNumberFormat="1" applyFont="1" applyFill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2" fontId="12" fillId="2" borderId="17" xfId="1" applyNumberFormat="1" applyFont="1" applyFill="1" applyBorder="1" applyAlignment="1">
      <alignment horizontal="center" vertical="center"/>
    </xf>
    <xf numFmtId="2" fontId="12" fillId="2" borderId="18" xfId="1" applyNumberFormat="1" applyFont="1" applyFill="1" applyBorder="1" applyAlignment="1">
      <alignment horizontal="center" vertical="center"/>
    </xf>
    <xf numFmtId="2" fontId="12" fillId="2" borderId="19" xfId="1" applyNumberFormat="1" applyFont="1" applyFill="1" applyBorder="1" applyAlignment="1">
      <alignment horizontal="center" vertical="center"/>
    </xf>
    <xf numFmtId="0" fontId="11" fillId="0" borderId="6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1" fillId="0" borderId="0" xfId="1" applyFont="1" applyAlignment="1">
      <alignment horizontal="right"/>
    </xf>
    <xf numFmtId="166" fontId="9" fillId="0" borderId="25" xfId="1" applyNumberFormat="1" applyBorder="1" applyAlignment="1">
      <alignment horizontal="center"/>
    </xf>
    <xf numFmtId="166" fontId="9" fillId="0" borderId="26" xfId="1" applyNumberForma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66" fontId="9" fillId="0" borderId="1" xfId="1" applyNumberForma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66" fontId="9" fillId="0" borderId="6" xfId="1" applyNumberFormat="1" applyBorder="1" applyAlignment="1">
      <alignment horizontal="center"/>
    </xf>
    <xf numFmtId="1" fontId="2" fillId="0" borderId="26" xfId="1" applyNumberFormat="1" applyFont="1" applyBorder="1" applyAlignment="1">
      <alignment horizontal="center"/>
    </xf>
    <xf numFmtId="166" fontId="2" fillId="0" borderId="5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6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W31"/>
  <sheetViews>
    <sheetView zoomScaleNormal="100" workbookViewId="0">
      <selection activeCell="B25" sqref="B25"/>
    </sheetView>
  </sheetViews>
  <sheetFormatPr defaultRowHeight="12.75" x14ac:dyDescent="0.2"/>
  <cols>
    <col min="1" max="1" width="6.7109375" customWidth="1"/>
    <col min="2" max="2" width="18.5703125" customWidth="1"/>
    <col min="3" max="3" width="6" customWidth="1"/>
    <col min="4" max="11" width="5.85546875" customWidth="1"/>
    <col min="12" max="19" width="5.5703125" customWidth="1"/>
    <col min="20" max="20" width="8" customWidth="1"/>
    <col min="21" max="21" width="9.7109375" customWidth="1"/>
    <col min="22" max="22" width="10.85546875" customWidth="1"/>
    <col min="23" max="23" width="10.7109375" style="1" customWidth="1"/>
  </cols>
  <sheetData>
    <row r="1" spans="1:23" ht="27.75" x14ac:dyDescent="0.2">
      <c r="A1" s="240" t="s">
        <v>35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</row>
    <row r="2" spans="1:23" s="63" customFormat="1" ht="27.7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</row>
    <row r="3" spans="1:23" ht="15.75" customHeight="1" x14ac:dyDescent="0.2">
      <c r="A3" s="227" t="s">
        <v>36</v>
      </c>
      <c r="B3" s="228"/>
      <c r="C3" s="229" t="s">
        <v>0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1" t="s">
        <v>41</v>
      </c>
      <c r="T3" s="221"/>
      <c r="U3" s="221"/>
      <c r="V3" s="221"/>
      <c r="W3" s="221"/>
    </row>
    <row r="4" spans="1:23" ht="17.25" customHeight="1" thickBot="1" x14ac:dyDescent="0.25"/>
    <row r="5" spans="1:23" ht="14.25" thickTop="1" thickBot="1" x14ac:dyDescent="0.25">
      <c r="A5" s="78" t="s">
        <v>37</v>
      </c>
      <c r="B5" s="9" t="s">
        <v>2</v>
      </c>
      <c r="C5" s="10" t="s">
        <v>40</v>
      </c>
      <c r="D5" s="230" t="s">
        <v>33</v>
      </c>
      <c r="E5" s="231"/>
      <c r="F5" s="231"/>
      <c r="G5" s="232"/>
      <c r="H5" s="233" t="s">
        <v>34</v>
      </c>
      <c r="I5" s="231"/>
      <c r="J5" s="231"/>
      <c r="K5" s="231"/>
      <c r="L5" s="11" t="s">
        <v>3</v>
      </c>
      <c r="M5" s="12"/>
      <c r="N5" s="12"/>
      <c r="O5" s="13"/>
      <c r="P5" s="12" t="s">
        <v>4</v>
      </c>
      <c r="Q5" s="12"/>
      <c r="R5" s="12"/>
      <c r="S5" s="13"/>
      <c r="T5" s="31" t="s">
        <v>5</v>
      </c>
      <c r="U5" s="198" t="s">
        <v>6</v>
      </c>
      <c r="V5" s="199" t="s">
        <v>54</v>
      </c>
      <c r="W5" s="138"/>
    </row>
    <row r="6" spans="1:23" ht="13.5" thickBot="1" x14ac:dyDescent="0.25">
      <c r="A6" s="140" t="s">
        <v>38</v>
      </c>
      <c r="B6" s="141"/>
      <c r="C6" s="142" t="s">
        <v>39</v>
      </c>
      <c r="D6" s="143"/>
      <c r="E6" s="144"/>
      <c r="F6" s="144"/>
      <c r="G6" s="145"/>
      <c r="H6" s="146"/>
      <c r="I6" s="144"/>
      <c r="J6" s="144"/>
      <c r="K6" s="147"/>
      <c r="L6" s="148" t="s">
        <v>8</v>
      </c>
      <c r="M6" s="149" t="s">
        <v>9</v>
      </c>
      <c r="N6" s="150" t="s">
        <v>10</v>
      </c>
      <c r="O6" s="151" t="s">
        <v>11</v>
      </c>
      <c r="P6" s="152" t="s">
        <v>8</v>
      </c>
      <c r="Q6" s="149" t="s">
        <v>9</v>
      </c>
      <c r="R6" s="150" t="s">
        <v>10</v>
      </c>
      <c r="S6" s="151" t="s">
        <v>11</v>
      </c>
      <c r="T6" s="153"/>
      <c r="U6" s="154"/>
      <c r="V6" s="200" t="s">
        <v>55</v>
      </c>
      <c r="W6" s="139"/>
    </row>
    <row r="7" spans="1:23" ht="20.100000000000001" customHeight="1" thickTop="1" thickBot="1" x14ac:dyDescent="0.25">
      <c r="A7" s="234" t="s">
        <v>14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6"/>
      <c r="W7" s="190">
        <f>SUM(V8:V11)-MIN(V8:V11)</f>
        <v>747.73399999999992</v>
      </c>
    </row>
    <row r="8" spans="1:23" x14ac:dyDescent="0.2">
      <c r="A8" s="168">
        <v>38.5</v>
      </c>
      <c r="B8" s="169" t="s">
        <v>15</v>
      </c>
      <c r="C8" s="170">
        <v>2002</v>
      </c>
      <c r="D8" s="171">
        <v>590</v>
      </c>
      <c r="E8" s="172">
        <v>0</v>
      </c>
      <c r="F8" s="172">
        <v>600</v>
      </c>
      <c r="G8" s="173">
        <f>IF(MAX(D8:F8)&lt;0,0,MAX(D8:F8))/10</f>
        <v>60</v>
      </c>
      <c r="H8" s="174">
        <v>860</v>
      </c>
      <c r="I8" s="175">
        <v>860</v>
      </c>
      <c r="J8" s="175">
        <v>930</v>
      </c>
      <c r="K8" s="176">
        <f t="shared" ref="K8:K11" si="0">IF(MAX(H8:J8)&lt;0,0,MAX(H8:J8))/10</f>
        <v>93</v>
      </c>
      <c r="L8" s="201">
        <v>23</v>
      </c>
      <c r="M8" s="202">
        <v>25</v>
      </c>
      <c r="N8" s="203">
        <v>27</v>
      </c>
      <c r="O8" s="204">
        <f>IF(MAX(L8:N8)&lt;0,0,MAX(L8:N8))</f>
        <v>27</v>
      </c>
      <c r="P8" s="203">
        <v>33</v>
      </c>
      <c r="Q8" s="202">
        <v>35</v>
      </c>
      <c r="R8" s="217">
        <v>-37</v>
      </c>
      <c r="S8" s="180">
        <f>IF(MAX(P8:R8)&lt;0,0,MAX(P8:R8))</f>
        <v>35</v>
      </c>
      <c r="T8" s="181">
        <f>SUM(O8,S8)</f>
        <v>62</v>
      </c>
      <c r="U8" s="29">
        <f>IF(ISNUMBER(A8), (IF(174.393&lt; A8,T8, TRUNC(10^(0.794358141*((LOG((A8/174.393)/LOG(10))*(LOG((A8/174.393)/LOG(10)))))),4)*T8)), 0)</f>
        <v>136.2388</v>
      </c>
      <c r="V8" s="182">
        <f>IF(ISNUMBER(A8), (IF(174.393&lt; A8,T8, TRUNC(10^(0.794358141*((LOG((A8/174.393)/LOG(10))*(LOG((A8/174.393)/LOG(10)))))),4)*T8)), 0)+G8+K8</f>
        <v>289.23879999999997</v>
      </c>
      <c r="W8" s="218" t="s">
        <v>22</v>
      </c>
    </row>
    <row r="9" spans="1:23" x14ac:dyDescent="0.2">
      <c r="A9" s="79">
        <v>27.8</v>
      </c>
      <c r="B9" s="14" t="s">
        <v>16</v>
      </c>
      <c r="C9" s="3">
        <v>2005</v>
      </c>
      <c r="D9" s="21">
        <v>480</v>
      </c>
      <c r="E9" s="22">
        <v>480</v>
      </c>
      <c r="F9" s="22">
        <v>490</v>
      </c>
      <c r="G9" s="20">
        <f>IF(MAX(D9:F9)&lt;0,0,MAX(D9:F9))/10</f>
        <v>49</v>
      </c>
      <c r="H9" s="23">
        <v>350</v>
      </c>
      <c r="I9" s="24">
        <v>430</v>
      </c>
      <c r="J9" s="24">
        <v>450</v>
      </c>
      <c r="K9" s="25">
        <f t="shared" si="0"/>
        <v>45</v>
      </c>
      <c r="L9" s="206">
        <v>0</v>
      </c>
      <c r="M9" s="207">
        <v>0</v>
      </c>
      <c r="N9" s="208">
        <v>0</v>
      </c>
      <c r="O9" s="209">
        <f>IF(MAX(L9:N9)&lt;0,0,MAX(L9:N9))</f>
        <v>0</v>
      </c>
      <c r="P9" s="208">
        <v>0</v>
      </c>
      <c r="Q9" s="207">
        <v>0</v>
      </c>
      <c r="R9" s="208">
        <v>0</v>
      </c>
      <c r="S9" s="8">
        <f>IF(MAX(P9:R9)&lt;0,0,MAX(P9:R9))</f>
        <v>0</v>
      </c>
      <c r="T9" s="30">
        <f>SUM(O9,S9)</f>
        <v>0</v>
      </c>
      <c r="U9" s="29">
        <f t="shared" ref="U9:U19" si="1">IF(ISNUMBER(A9), (IF(174.393&lt; A9,T9, TRUNC(10^(0.794358141*((LOG((A9/174.393)/LOG(10))*(LOG((A9/174.393)/LOG(10)))))),4)*T9)), 0)</f>
        <v>0</v>
      </c>
      <c r="V9" s="137">
        <f>IF(ISNUMBER(A9), (IF(174.393&lt; A9,T9, TRUNC(10^(0.794358141*((LOG((A9/174.393)/LOG(10))*(LOG((A9/174.393)/LOG(10)))))),4)*T9)), 0)+G9+K9</f>
        <v>94</v>
      </c>
      <c r="W9" s="219"/>
    </row>
    <row r="10" spans="1:23" x14ac:dyDescent="0.2">
      <c r="A10" s="79">
        <v>41.9</v>
      </c>
      <c r="B10" s="14" t="s">
        <v>17</v>
      </c>
      <c r="C10" s="3">
        <v>2001</v>
      </c>
      <c r="D10" s="21">
        <v>680</v>
      </c>
      <c r="E10" s="22">
        <v>710</v>
      </c>
      <c r="F10" s="22">
        <v>730</v>
      </c>
      <c r="G10" s="20">
        <f>IF(MAX(D10:F10)&lt;0,0,MAX(D10:F10))/10</f>
        <v>73</v>
      </c>
      <c r="H10" s="23">
        <v>1120</v>
      </c>
      <c r="I10" s="24">
        <v>1010</v>
      </c>
      <c r="J10" s="24">
        <v>1060</v>
      </c>
      <c r="K10" s="25">
        <f t="shared" si="0"/>
        <v>112</v>
      </c>
      <c r="L10" s="206">
        <v>37</v>
      </c>
      <c r="M10" s="210">
        <v>-40</v>
      </c>
      <c r="N10" s="210">
        <v>-40</v>
      </c>
      <c r="O10" s="209">
        <f>IF(MAX(L10:N10)&lt;0,0,MAX(L10:N10))</f>
        <v>37</v>
      </c>
      <c r="P10" s="208">
        <v>47</v>
      </c>
      <c r="Q10" s="207">
        <v>50</v>
      </c>
      <c r="R10" s="211">
        <v>52</v>
      </c>
      <c r="S10" s="8">
        <f>IF(MAX(P10:R10)&lt;0,0,MAX(P10:R10))</f>
        <v>52</v>
      </c>
      <c r="T10" s="30">
        <f>SUM(O10,S10)</f>
        <v>89</v>
      </c>
      <c r="U10" s="29">
        <f t="shared" si="1"/>
        <v>179.49519999999998</v>
      </c>
      <c r="V10" s="137">
        <f>IF(ISNUMBER(A10), (IF(174.393&lt; A10,T10, TRUNC(10^(0.794358141*((LOG((A10/174.393)/LOG(10))*(LOG((A10/174.393)/LOG(10)))))),4)*T10)), 0)+G10+K10</f>
        <v>364.49519999999995</v>
      </c>
      <c r="W10" s="219"/>
    </row>
    <row r="11" spans="1:23" ht="13.5" thickBot="1" x14ac:dyDescent="0.25">
      <c r="A11" s="93"/>
      <c r="B11" s="155"/>
      <c r="C11" s="156"/>
      <c r="D11" s="157"/>
      <c r="E11" s="158"/>
      <c r="F11" s="158"/>
      <c r="G11" s="159">
        <f>IF(MAX(D11:F11)&lt;0,0,MAX(D11:F11))/10</f>
        <v>0</v>
      </c>
      <c r="H11" s="160"/>
      <c r="I11" s="161"/>
      <c r="J11" s="161"/>
      <c r="K11" s="162">
        <f t="shared" si="0"/>
        <v>0</v>
      </c>
      <c r="L11" s="212"/>
      <c r="M11" s="213"/>
      <c r="N11" s="214"/>
      <c r="O11" s="215">
        <f>IF(MAX(L11:N11)&lt;0,0,MAX(L11:N11))</f>
        <v>0</v>
      </c>
      <c r="P11" s="214"/>
      <c r="Q11" s="213"/>
      <c r="R11" s="216"/>
      <c r="S11" s="163">
        <f>IF(MAX(P11:R11)&lt;0,0,MAX(P11:R11))</f>
        <v>0</v>
      </c>
      <c r="T11" s="164">
        <f>SUM(O11,S11)</f>
        <v>0</v>
      </c>
      <c r="U11" s="165">
        <f t="shared" si="1"/>
        <v>0</v>
      </c>
      <c r="V11" s="166">
        <f>IF(ISNUMBER(A11), (IF(174.393&lt; A11,T11, TRUNC(10^(0.794358141*((LOG((A11/174.393)/LOG(10))*(LOG((A11/174.393)/LOG(10)))))),4)*T11)), 0)</f>
        <v>0</v>
      </c>
      <c r="W11" s="220"/>
    </row>
    <row r="12" spans="1:23" ht="20.100000000000001" customHeight="1" thickTop="1" thickBot="1" x14ac:dyDescent="0.3">
      <c r="A12" s="237" t="s">
        <v>53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W12" s="191">
        <f>SUM(V13:V16)-MIN(V13:V16)</f>
        <v>519.43380000000002</v>
      </c>
    </row>
    <row r="13" spans="1:23" x14ac:dyDescent="0.2">
      <c r="A13" s="168">
        <v>52.5</v>
      </c>
      <c r="B13" s="169" t="s">
        <v>18</v>
      </c>
      <c r="C13" s="170">
        <v>2003</v>
      </c>
      <c r="D13" s="183">
        <v>480</v>
      </c>
      <c r="E13" s="184">
        <v>480</v>
      </c>
      <c r="F13" s="184">
        <v>490</v>
      </c>
      <c r="G13" s="185">
        <f>IF(MAX(D13:F13)&lt;0,0,MAX(D13:F13))/10</f>
        <v>49</v>
      </c>
      <c r="H13" s="183">
        <v>580</v>
      </c>
      <c r="I13" s="184">
        <v>540</v>
      </c>
      <c r="J13" s="186">
        <v>530</v>
      </c>
      <c r="K13" s="187">
        <f>IF(MAX(H13:J13)&lt;0,0,MAX(H13:J13))/10</f>
        <v>58</v>
      </c>
      <c r="L13" s="205">
        <v>-18</v>
      </c>
      <c r="M13" s="202">
        <v>18</v>
      </c>
      <c r="N13" s="203">
        <v>20</v>
      </c>
      <c r="O13" s="204">
        <f>IF(MAX(L13:N13)&lt;0,0,MAX(L13:N13))</f>
        <v>20</v>
      </c>
      <c r="P13" s="203">
        <v>26</v>
      </c>
      <c r="Q13" s="202">
        <v>28</v>
      </c>
      <c r="R13" s="203">
        <v>29</v>
      </c>
      <c r="S13" s="180">
        <f>IF(MAX(P13:R13)&lt;0,0,MAX(P13:R13))</f>
        <v>29</v>
      </c>
      <c r="T13" s="181">
        <f>SUM(O13,S13)</f>
        <v>49</v>
      </c>
      <c r="U13" s="29">
        <f t="shared" si="1"/>
        <v>80.555999999999997</v>
      </c>
      <c r="V13" s="182">
        <f>IF(ISNUMBER(A13), (IF(174.393&lt; A13,T13, TRUNC(10^(0.794358141*((LOG((A13/174.393)/LOG(10))*(LOG((A13/174.393)/LOG(10)))))),4)*T13)), 0)+G13+K13</f>
        <v>187.55599999999998</v>
      </c>
      <c r="W13" s="218" t="s">
        <v>23</v>
      </c>
    </row>
    <row r="14" spans="1:23" x14ac:dyDescent="0.2">
      <c r="A14" s="79">
        <v>54.8</v>
      </c>
      <c r="B14" s="14" t="s">
        <v>46</v>
      </c>
      <c r="C14" s="3">
        <v>2002</v>
      </c>
      <c r="D14" s="16">
        <v>450</v>
      </c>
      <c r="E14" s="17">
        <v>460</v>
      </c>
      <c r="F14" s="17">
        <v>460</v>
      </c>
      <c r="G14" s="18">
        <f>IF(MAX(D14:F14)&lt;0,0,MAX(D14:F14))/10</f>
        <v>46</v>
      </c>
      <c r="H14" s="16">
        <v>440</v>
      </c>
      <c r="I14" s="17">
        <v>440</v>
      </c>
      <c r="J14" s="19">
        <v>470</v>
      </c>
      <c r="K14" s="15">
        <f>IF(MAX(H14:J14)&lt;0,0,MAX(H14:J14))/10</f>
        <v>47</v>
      </c>
      <c r="L14" s="206">
        <v>20</v>
      </c>
      <c r="M14" s="207">
        <v>22</v>
      </c>
      <c r="N14" s="205">
        <v>-23</v>
      </c>
      <c r="O14" s="209">
        <f>IF(MAX(L14:N14)&lt;0,0,MAX(L14:N14))</f>
        <v>22</v>
      </c>
      <c r="P14" s="208">
        <v>30</v>
      </c>
      <c r="Q14" s="207">
        <v>32</v>
      </c>
      <c r="R14" s="208">
        <v>0</v>
      </c>
      <c r="S14" s="8">
        <f>IF(MAX(P14:R14)&lt;0,0,MAX(P14:R14))</f>
        <v>32</v>
      </c>
      <c r="T14" s="30">
        <f>SUM(O14,S14)</f>
        <v>54</v>
      </c>
      <c r="U14" s="29">
        <f t="shared" si="1"/>
        <v>85.735799999999998</v>
      </c>
      <c r="V14" s="137">
        <f>IF(ISNUMBER(A14), (IF(174.393&lt; A14,T14, TRUNC(10^(0.794358141*((LOG((A14/174.393)/LOG(10))*(LOG((A14/174.393)/LOG(10)))))),4)*T14)), 0)+G14+K14</f>
        <v>178.73579999999998</v>
      </c>
      <c r="W14" s="219"/>
    </row>
    <row r="15" spans="1:23" x14ac:dyDescent="0.2">
      <c r="A15" s="79">
        <v>47</v>
      </c>
      <c r="B15" s="14" t="s">
        <v>20</v>
      </c>
      <c r="C15" s="3">
        <v>2002</v>
      </c>
      <c r="D15" s="16">
        <v>450</v>
      </c>
      <c r="E15" s="17">
        <v>440</v>
      </c>
      <c r="F15" s="17">
        <v>460</v>
      </c>
      <c r="G15" s="18">
        <f>IF(MAX(D15:F15)&lt;0,0,MAX(D15:F15))/10</f>
        <v>46</v>
      </c>
      <c r="H15" s="16">
        <v>200</v>
      </c>
      <c r="I15" s="17">
        <v>420</v>
      </c>
      <c r="J15" s="19">
        <v>330</v>
      </c>
      <c r="K15" s="15">
        <f>IF(MAX(H15:J15)&lt;0,0,MAX(H15:J15))/10</f>
        <v>42</v>
      </c>
      <c r="L15" s="206">
        <v>12</v>
      </c>
      <c r="M15" s="207">
        <v>14</v>
      </c>
      <c r="N15" s="208">
        <v>16</v>
      </c>
      <c r="O15" s="209">
        <f>IF(MAX(L15:N15)&lt;0,0,MAX(L15:N15))</f>
        <v>16</v>
      </c>
      <c r="P15" s="208">
        <v>15</v>
      </c>
      <c r="Q15" s="207">
        <v>17</v>
      </c>
      <c r="R15" s="211">
        <v>20</v>
      </c>
      <c r="S15" s="8">
        <f>IF(MAX(P15:R15)&lt;0,0,MAX(P15:R15))</f>
        <v>20</v>
      </c>
      <c r="T15" s="30">
        <f>SUM(O15,S15)</f>
        <v>36</v>
      </c>
      <c r="U15" s="29">
        <f t="shared" si="1"/>
        <v>65.14200000000001</v>
      </c>
      <c r="V15" s="137">
        <f>IF(ISNUMBER(A15), (IF(174.393&lt; A15,T15, TRUNC(10^(0.794358141*((LOG((A15/174.393)/LOG(10))*(LOG((A15/174.393)/LOG(10)))))),4)*T15)), 0)+G15+K15</f>
        <v>153.142</v>
      </c>
      <c r="W15" s="219"/>
    </row>
    <row r="16" spans="1:23" ht="13.5" thickBot="1" x14ac:dyDescent="0.25">
      <c r="A16" s="93"/>
      <c r="B16" s="80"/>
      <c r="C16" s="156"/>
      <c r="D16" s="167"/>
      <c r="E16" s="161"/>
      <c r="F16" s="161"/>
      <c r="G16" s="159">
        <f>IF(MAX(D16:F16)&lt;0,0,MAX(D16:F16))/10</f>
        <v>0</v>
      </c>
      <c r="H16" s="160"/>
      <c r="I16" s="161"/>
      <c r="J16" s="161"/>
      <c r="K16" s="162">
        <f t="shared" ref="K16" si="2">IF(MAX(H16:J16)&lt;0,0,MAX(H16:J16))/10</f>
        <v>0</v>
      </c>
      <c r="L16" s="212"/>
      <c r="M16" s="213"/>
      <c r="N16" s="214"/>
      <c r="O16" s="215">
        <f>IF(MAX(L16:N16)&lt;0,0,MAX(L16:N16))</f>
        <v>0</v>
      </c>
      <c r="P16" s="214"/>
      <c r="Q16" s="213"/>
      <c r="R16" s="216"/>
      <c r="S16" s="163">
        <f>IF(MAX(P16:R16)&lt;0,0,MAX(P16:R16))</f>
        <v>0</v>
      </c>
      <c r="T16" s="164">
        <f>SUM(O16,S16)</f>
        <v>0</v>
      </c>
      <c r="U16" s="165">
        <f t="shared" si="1"/>
        <v>0</v>
      </c>
      <c r="V16" s="166">
        <f>IF(ISNUMBER(A16), (IF(174.393&lt; A16,T16, TRUNC(10^(0.794358141*((LOG((A16/174.393)/LOG(10))*(LOG((A16/174.393)/LOG(10)))))),4)*T16)), 0)</f>
        <v>0</v>
      </c>
      <c r="W16" s="220"/>
    </row>
    <row r="17" spans="1:23" ht="20.100000000000001" customHeight="1" thickTop="1" thickBot="1" x14ac:dyDescent="0.25">
      <c r="A17" s="222" t="s">
        <v>21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4"/>
      <c r="W17" s="241"/>
    </row>
    <row r="18" spans="1:23" x14ac:dyDescent="0.2">
      <c r="A18" s="192"/>
      <c r="B18" s="193" t="s">
        <v>14</v>
      </c>
      <c r="C18" s="196"/>
      <c r="D18" s="192"/>
      <c r="E18" s="195"/>
      <c r="F18" s="195"/>
      <c r="G18" s="196"/>
      <c r="H18" s="193"/>
      <c r="I18" s="195"/>
      <c r="J18" s="195"/>
      <c r="K18" s="193"/>
      <c r="L18" s="192"/>
      <c r="M18" s="195"/>
      <c r="N18" s="195"/>
      <c r="O18" s="196"/>
      <c r="P18" s="193"/>
      <c r="Q18" s="195"/>
      <c r="R18" s="195"/>
      <c r="S18" s="193"/>
      <c r="T18" s="197"/>
      <c r="U18" s="197"/>
      <c r="V18" s="197"/>
      <c r="W18" s="242"/>
    </row>
    <row r="19" spans="1:23" x14ac:dyDescent="0.2">
      <c r="A19" s="168">
        <v>44.6</v>
      </c>
      <c r="B19" s="6" t="s">
        <v>19</v>
      </c>
      <c r="C19" s="170">
        <v>2002</v>
      </c>
      <c r="D19" s="188">
        <v>440</v>
      </c>
      <c r="E19" s="175">
        <v>420</v>
      </c>
      <c r="F19" s="175">
        <v>430</v>
      </c>
      <c r="G19" s="189">
        <f>IF(MAX(D19:F19)&lt;0,0,MAX(D19:F19))/10</f>
        <v>44</v>
      </c>
      <c r="H19" s="188">
        <v>440</v>
      </c>
      <c r="I19" s="175">
        <v>450</v>
      </c>
      <c r="J19" s="175">
        <v>360</v>
      </c>
      <c r="K19" s="176">
        <f>IF(MAX(H19:J19)&lt;0,0,MAX(H19:J19))/10</f>
        <v>45</v>
      </c>
      <c r="L19" s="177">
        <v>15</v>
      </c>
      <c r="M19" s="178">
        <v>17</v>
      </c>
      <c r="N19" s="179">
        <v>18</v>
      </c>
      <c r="O19" s="180">
        <f>IF(MAX(L19:N19)&lt;0,0,MAX(L19:N19))</f>
        <v>18</v>
      </c>
      <c r="P19" s="179">
        <v>19</v>
      </c>
      <c r="Q19" s="178">
        <v>21</v>
      </c>
      <c r="R19" s="179">
        <v>22</v>
      </c>
      <c r="S19" s="180">
        <f>IF(MAX(P19:R19)&lt;0,0,MAX(P19:R19))</f>
        <v>22</v>
      </c>
      <c r="T19" s="181">
        <f>SUM(O19,S19)</f>
        <v>40</v>
      </c>
      <c r="U19" s="29">
        <f t="shared" si="1"/>
        <v>75.968000000000004</v>
      </c>
      <c r="V19" s="29">
        <f>IF(ISNUMBER(A19), (IF(174.393&lt; A19,T19, TRUNC(10^(0.794358141*((LOG((A19/174.393)/LOG(10))*(LOG((A19/174.393)/LOG(10)))))),4)*T19)), 0)+G19+K19</f>
        <v>164.96800000000002</v>
      </c>
      <c r="W19" s="242"/>
    </row>
    <row r="20" spans="1:23" x14ac:dyDescent="0.2">
      <c r="A20" s="93"/>
      <c r="B20" s="194" t="s">
        <v>53</v>
      </c>
      <c r="C20" s="81"/>
      <c r="D20" s="94"/>
      <c r="E20" s="95"/>
      <c r="F20" s="95"/>
      <c r="G20" s="96"/>
      <c r="H20" s="94"/>
      <c r="I20" s="24"/>
      <c r="J20" s="24"/>
      <c r="K20" s="25"/>
      <c r="L20" s="7"/>
      <c r="M20" s="5"/>
      <c r="N20" s="4"/>
      <c r="O20" s="8"/>
      <c r="P20" s="4"/>
      <c r="Q20" s="5"/>
      <c r="R20" s="4"/>
      <c r="S20" s="8"/>
      <c r="T20" s="30"/>
      <c r="U20" s="136"/>
      <c r="V20" s="28"/>
      <c r="W20" s="242"/>
    </row>
    <row r="21" spans="1:23" x14ac:dyDescent="0.2">
      <c r="A21" s="79">
        <v>82.1</v>
      </c>
      <c r="B21" s="2" t="s">
        <v>49</v>
      </c>
      <c r="C21" s="3">
        <v>1996</v>
      </c>
      <c r="D21" s="26"/>
      <c r="E21" s="24"/>
      <c r="F21" s="24"/>
      <c r="G21" s="27">
        <f t="shared" ref="G21:G23" si="3">IF(MAX(D21:F21)&lt;0,0,MAX(D21:F21))/10</f>
        <v>0</v>
      </c>
      <c r="H21" s="26"/>
      <c r="I21" s="24"/>
      <c r="J21" s="24"/>
      <c r="K21" s="25">
        <f t="shared" ref="K21:K23" si="4">IF(MAX(H21:J21)&lt;0,0,MAX(H21:J21))/10</f>
        <v>0</v>
      </c>
      <c r="L21" s="7">
        <v>26</v>
      </c>
      <c r="M21" s="5">
        <v>28</v>
      </c>
      <c r="N21" s="4">
        <v>32</v>
      </c>
      <c r="O21" s="8">
        <f t="shared" ref="O21:O23" si="5">IF(MAX(L21:N21)&lt;0,0,MAX(L21:N21))</f>
        <v>32</v>
      </c>
      <c r="P21" s="4">
        <v>35</v>
      </c>
      <c r="Q21" s="5">
        <v>38</v>
      </c>
      <c r="R21" s="4">
        <v>42</v>
      </c>
      <c r="S21" s="8">
        <f t="shared" ref="S21:S23" si="6">IF(MAX(P21:R21)&lt;0,0,MAX(P21:R21))</f>
        <v>42</v>
      </c>
      <c r="T21" s="30">
        <f t="shared" ref="T21:T23" si="7">SUM(O21,S21)</f>
        <v>74</v>
      </c>
      <c r="U21" s="28">
        <f>IF(ISNUMBER(A21), (IF(148.026&lt; A21,T21, TRUNC(10^(0.89726074*((LOG((A21/148.026)/LOG(10))*(LOG((A21/148.026)/LOG(10)))))),4)*T21)), 0)</f>
        <v>84.7226</v>
      </c>
      <c r="V21" s="28"/>
      <c r="W21" s="242"/>
    </row>
    <row r="22" spans="1:23" x14ac:dyDescent="0.2">
      <c r="A22" s="79">
        <v>84.7</v>
      </c>
      <c r="B22" s="2" t="s">
        <v>50</v>
      </c>
      <c r="C22" s="3">
        <v>1987</v>
      </c>
      <c r="D22" s="26"/>
      <c r="E22" s="24"/>
      <c r="F22" s="24"/>
      <c r="G22" s="27">
        <f t="shared" si="3"/>
        <v>0</v>
      </c>
      <c r="H22" s="26"/>
      <c r="I22" s="24"/>
      <c r="J22" s="24"/>
      <c r="K22" s="25">
        <f t="shared" si="4"/>
        <v>0</v>
      </c>
      <c r="L22" s="7">
        <v>30</v>
      </c>
      <c r="M22" s="5">
        <v>35</v>
      </c>
      <c r="N22" s="4">
        <v>38</v>
      </c>
      <c r="O22" s="8">
        <f t="shared" si="5"/>
        <v>38</v>
      </c>
      <c r="P22" s="4">
        <v>45</v>
      </c>
      <c r="Q22" s="5">
        <v>48</v>
      </c>
      <c r="R22" s="4">
        <v>52</v>
      </c>
      <c r="S22" s="8">
        <f t="shared" si="6"/>
        <v>52</v>
      </c>
      <c r="T22" s="30">
        <f t="shared" si="7"/>
        <v>90</v>
      </c>
      <c r="U22" s="28">
        <f t="shared" ref="U22:U23" si="8">IF(ISNUMBER(A22), (IF(148.026&lt; A22,T22, TRUNC(10^(0.89726074*((LOG((A22/148.026)/LOG(10))*(LOG((A22/148.026)/LOG(10)))))),4)*T22)), 0)</f>
        <v>101.619</v>
      </c>
      <c r="V22" s="28"/>
      <c r="W22" s="242"/>
    </row>
    <row r="23" spans="1:23" ht="13.5" thickBot="1" x14ac:dyDescent="0.25">
      <c r="A23" s="82">
        <v>60.5</v>
      </c>
      <c r="B23" s="97" t="s">
        <v>51</v>
      </c>
      <c r="C23" s="98">
        <v>1990</v>
      </c>
      <c r="D23" s="83"/>
      <c r="E23" s="84"/>
      <c r="F23" s="84"/>
      <c r="G23" s="85">
        <f t="shared" si="3"/>
        <v>0</v>
      </c>
      <c r="H23" s="83"/>
      <c r="I23" s="84"/>
      <c r="J23" s="84"/>
      <c r="K23" s="86">
        <f t="shared" si="4"/>
        <v>0</v>
      </c>
      <c r="L23" s="87">
        <v>35</v>
      </c>
      <c r="M23" s="88">
        <v>39</v>
      </c>
      <c r="N23" s="89">
        <v>42</v>
      </c>
      <c r="O23" s="90">
        <f t="shared" si="5"/>
        <v>42</v>
      </c>
      <c r="P23" s="89">
        <v>45</v>
      </c>
      <c r="Q23" s="88">
        <v>50</v>
      </c>
      <c r="R23" s="89">
        <v>53</v>
      </c>
      <c r="S23" s="90">
        <f t="shared" si="6"/>
        <v>53</v>
      </c>
      <c r="T23" s="91">
        <f t="shared" si="7"/>
        <v>95</v>
      </c>
      <c r="U23" s="92">
        <f t="shared" si="8"/>
        <v>129.77950000000001</v>
      </c>
      <c r="V23" s="92"/>
      <c r="W23" s="243"/>
    </row>
    <row r="24" spans="1:23" ht="13.5" thickTop="1" x14ac:dyDescent="0.2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35"/>
      <c r="N24" s="35"/>
      <c r="O24" s="36"/>
      <c r="P24" s="35"/>
      <c r="Q24" s="35"/>
      <c r="R24" s="35"/>
      <c r="S24" s="36"/>
      <c r="T24" s="36"/>
      <c r="U24" s="36"/>
      <c r="V24" s="37"/>
    </row>
    <row r="26" spans="1:23" x14ac:dyDescent="0.2">
      <c r="A26" s="225" t="s">
        <v>43</v>
      </c>
      <c r="B26" s="225"/>
      <c r="C26" s="225" t="s">
        <v>44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</row>
    <row r="27" spans="1:23" x14ac:dyDescent="0.2">
      <c r="A27" s="225" t="s">
        <v>42</v>
      </c>
      <c r="B27" s="225"/>
      <c r="C27" s="225" t="s">
        <v>52</v>
      </c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</row>
    <row r="28" spans="1:23" x14ac:dyDescent="0.2">
      <c r="A28" s="225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</row>
    <row r="31" spans="1:23" x14ac:dyDescent="0.2">
      <c r="A31" s="64"/>
    </row>
  </sheetData>
  <mergeCells count="17">
    <mergeCell ref="A1:W1"/>
    <mergeCell ref="W17:W23"/>
    <mergeCell ref="W8:W11"/>
    <mergeCell ref="W13:W16"/>
    <mergeCell ref="S3:W3"/>
    <mergeCell ref="A17:V17"/>
    <mergeCell ref="A28:V28"/>
    <mergeCell ref="A3:B3"/>
    <mergeCell ref="C3:R3"/>
    <mergeCell ref="D5:G5"/>
    <mergeCell ref="H5:K5"/>
    <mergeCell ref="A27:B27"/>
    <mergeCell ref="C27:V27"/>
    <mergeCell ref="A26:B26"/>
    <mergeCell ref="C26:V26"/>
    <mergeCell ref="A7:V7"/>
    <mergeCell ref="A12:V12"/>
  </mergeCells>
  <phoneticPr fontId="7" type="noConversion"/>
  <conditionalFormatting sqref="L8:N9 P9:R11 P24:R24 L24:N24 P8:Q8 L11:N11 L10 L14:M14 M13:N13 L15:N16 P13:R16 P19:R20 L19:N20">
    <cfRule type="cellIs" dxfId="5" priority="9" stopIfTrue="1" operator="lessThan">
      <formula>0</formula>
    </cfRule>
    <cfRule type="cellIs" dxfId="4" priority="10" stopIfTrue="1" operator="lessThan">
      <formula>0</formula>
    </cfRule>
  </conditionalFormatting>
  <conditionalFormatting sqref="L21:N23 P21:R23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4" orientation="landscape" horizontalDpi="4294967295" verticalDpi="4294967295" r:id="rId1"/>
  <headerFooter alignWithMargins="0"/>
  <ignoredErrors>
    <ignoredError sqref="G8:G11 G13:G16 G19:G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zoomScaleNormal="100" workbookViewId="0">
      <selection activeCell="P12" sqref="P12"/>
    </sheetView>
  </sheetViews>
  <sheetFormatPr defaultRowHeight="12.75" x14ac:dyDescent="0.2"/>
  <cols>
    <col min="1" max="1" width="7.28515625" style="38" customWidth="1"/>
    <col min="2" max="2" width="19.140625" style="38" customWidth="1"/>
    <col min="3" max="3" width="9.140625" style="38"/>
    <col min="4" max="11" width="7.28515625" style="38" customWidth="1"/>
    <col min="12" max="12" width="8" style="38" customWidth="1"/>
    <col min="13" max="13" width="11.7109375" style="38" customWidth="1"/>
    <col min="14" max="14" width="10.7109375" style="39" customWidth="1"/>
    <col min="15" max="16384" width="9.140625" style="38"/>
  </cols>
  <sheetData>
    <row r="1" spans="1:14" s="57" customFormat="1" ht="27.75" x14ac:dyDescent="0.2">
      <c r="A1" s="244" t="s">
        <v>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s="57" customFormat="1" ht="27.75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ht="17.25" customHeight="1" x14ac:dyDescent="0.2">
      <c r="A3" s="247" t="s">
        <v>36</v>
      </c>
      <c r="B3" s="247"/>
      <c r="C3" s="248" t="s">
        <v>0</v>
      </c>
      <c r="D3" s="248"/>
      <c r="E3" s="248"/>
      <c r="F3" s="248"/>
      <c r="G3" s="248"/>
      <c r="H3" s="248"/>
      <c r="I3" s="248"/>
      <c r="J3" s="248"/>
      <c r="K3" s="258" t="s">
        <v>41</v>
      </c>
      <c r="L3" s="258"/>
      <c r="M3" s="258"/>
      <c r="N3" s="258"/>
    </row>
    <row r="4" spans="1:14" ht="15.75" customHeight="1" thickBot="1" x14ac:dyDescent="0.25"/>
    <row r="5" spans="1:14" ht="14.25" thickTop="1" thickBot="1" x14ac:dyDescent="0.25">
      <c r="A5" s="58" t="s">
        <v>1</v>
      </c>
      <c r="B5" s="59" t="s">
        <v>2</v>
      </c>
      <c r="C5" s="77" t="s">
        <v>12</v>
      </c>
      <c r="D5" s="60" t="s">
        <v>3</v>
      </c>
      <c r="E5" s="60"/>
      <c r="F5" s="60"/>
      <c r="G5" s="60"/>
      <c r="H5" s="74" t="s">
        <v>4</v>
      </c>
      <c r="I5" s="60"/>
      <c r="J5" s="60"/>
      <c r="K5" s="60"/>
      <c r="L5" s="70" t="s">
        <v>5</v>
      </c>
      <c r="M5" s="67" t="s">
        <v>6</v>
      </c>
      <c r="N5" s="105"/>
    </row>
    <row r="6" spans="1:14" ht="13.5" thickBot="1" x14ac:dyDescent="0.25">
      <c r="A6" s="99"/>
      <c r="B6" s="100"/>
      <c r="C6" s="131" t="s">
        <v>7</v>
      </c>
      <c r="D6" s="101" t="s">
        <v>8</v>
      </c>
      <c r="E6" s="116" t="s">
        <v>9</v>
      </c>
      <c r="F6" s="117" t="s">
        <v>10</v>
      </c>
      <c r="G6" s="118" t="s">
        <v>11</v>
      </c>
      <c r="H6" s="102" t="s">
        <v>8</v>
      </c>
      <c r="I6" s="116" t="s">
        <v>9</v>
      </c>
      <c r="J6" s="117" t="s">
        <v>10</v>
      </c>
      <c r="K6" s="118" t="s">
        <v>11</v>
      </c>
      <c r="L6" s="103"/>
      <c r="M6" s="104"/>
      <c r="N6" s="106"/>
    </row>
    <row r="7" spans="1:14" ht="20.100000000000001" customHeight="1" thickTop="1" thickBot="1" x14ac:dyDescent="0.25">
      <c r="A7" s="249" t="s">
        <v>13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1"/>
      <c r="N7" s="132">
        <f>SUM(M8:M11)-MIN(M8:M11)</f>
        <v>489.48619999999994</v>
      </c>
    </row>
    <row r="8" spans="1:14" x14ac:dyDescent="0.2">
      <c r="A8" s="51">
        <v>60.7</v>
      </c>
      <c r="B8" s="52" t="s">
        <v>31</v>
      </c>
      <c r="C8" s="128">
        <v>1999</v>
      </c>
      <c r="D8" s="53">
        <v>57</v>
      </c>
      <c r="E8" s="54">
        <v>59</v>
      </c>
      <c r="F8" s="53">
        <v>60</v>
      </c>
      <c r="G8" s="66">
        <f>IF(MAX(D8:F8)&lt;0,0,MAX(D8:F8))</f>
        <v>60</v>
      </c>
      <c r="H8" s="76">
        <v>70</v>
      </c>
      <c r="I8" s="266">
        <v>75</v>
      </c>
      <c r="J8" s="260">
        <v>-77</v>
      </c>
      <c r="K8" s="66">
        <f>IF(MAX(H8:J8)&lt;0,0,MAX(H8:J8))</f>
        <v>75</v>
      </c>
      <c r="L8" s="72">
        <f>SUM(G8,K8)</f>
        <v>135</v>
      </c>
      <c r="M8" s="69">
        <f>IF(ISNUMBER(A8), (IF(174.393&lt; A8,L8, TRUNC(10^(0.794358141*((LOG((A8/174.393)/LOG(10))*(LOG((A8/174.393)/LOG(10)))))),4)*L8)), 0)</f>
        <v>198.2475</v>
      </c>
      <c r="N8" s="252" t="s">
        <v>23</v>
      </c>
    </row>
    <row r="9" spans="1:14" x14ac:dyDescent="0.2">
      <c r="A9" s="44">
        <v>45.2</v>
      </c>
      <c r="B9" s="43" t="s">
        <v>30</v>
      </c>
      <c r="C9" s="129">
        <v>2000</v>
      </c>
      <c r="D9" s="42">
        <v>40</v>
      </c>
      <c r="E9" s="134">
        <v>-41</v>
      </c>
      <c r="F9" s="133">
        <v>-41</v>
      </c>
      <c r="G9" s="65">
        <f>IF(MAX(D9:F9)&lt;0,0,MAX(D9:F9))</f>
        <v>40</v>
      </c>
      <c r="H9" s="75">
        <v>50</v>
      </c>
      <c r="I9" s="263">
        <v>-52</v>
      </c>
      <c r="J9" s="41">
        <v>52</v>
      </c>
      <c r="K9" s="264">
        <f>IF(MAX(H9:J9)&lt;0,0,MAX(H9:J9))</f>
        <v>52</v>
      </c>
      <c r="L9" s="71">
        <f>SUM(G9,K9)</f>
        <v>92</v>
      </c>
      <c r="M9" s="68">
        <f>IF(ISNUMBER(A9), (IF(174.393&lt; A9,L9, TRUNC(10^(0.794358141*((LOG((A9/174.393)/LOG(10))*(LOG((A9/174.393)/LOG(10)))))),4)*L9)), 0)</f>
        <v>172.55519999999999</v>
      </c>
      <c r="N9" s="252"/>
    </row>
    <row r="10" spans="1:14" x14ac:dyDescent="0.2">
      <c r="A10" s="44">
        <v>78.099999999999994</v>
      </c>
      <c r="B10" s="43" t="s">
        <v>29</v>
      </c>
      <c r="C10" s="129">
        <v>1999</v>
      </c>
      <c r="D10" s="42">
        <v>40</v>
      </c>
      <c r="E10" s="41">
        <v>42</v>
      </c>
      <c r="F10" s="42">
        <v>43</v>
      </c>
      <c r="G10" s="65">
        <f>IF(MAX(D10:F10)&lt;0,0,MAX(D10:F10))</f>
        <v>43</v>
      </c>
      <c r="H10" s="75">
        <v>50</v>
      </c>
      <c r="I10" s="54">
        <v>52</v>
      </c>
      <c r="J10" s="265">
        <v>-53</v>
      </c>
      <c r="K10" s="65">
        <f>IF(MAX(H10:J10)&lt;0,0,MAX(H10:J10))</f>
        <v>52</v>
      </c>
      <c r="L10" s="71">
        <f>SUM(G10,K10)</f>
        <v>95</v>
      </c>
      <c r="M10" s="68">
        <f>IF(ISNUMBER(A10), (IF(174.393&lt; A10,L10, TRUNC(10^(0.794358141*((LOG((A10/174.393)/LOG(10))*(LOG((A10/174.393)/LOG(10)))))),4)*L10)), 0)</f>
        <v>118.68350000000001</v>
      </c>
      <c r="N10" s="252"/>
    </row>
    <row r="11" spans="1:14" ht="13.5" thickBot="1" x14ac:dyDescent="0.25">
      <c r="A11" s="119">
        <v>71.7</v>
      </c>
      <c r="B11" s="120" t="s">
        <v>47</v>
      </c>
      <c r="C11" s="130">
        <v>2000</v>
      </c>
      <c r="D11" s="121">
        <v>27</v>
      </c>
      <c r="E11" s="135">
        <v>-30</v>
      </c>
      <c r="F11" s="133">
        <v>-30</v>
      </c>
      <c r="G11" s="123">
        <f>IF(MAX(D11:F11)&lt;0,0,MAX(D11:F11))</f>
        <v>27</v>
      </c>
      <c r="H11" s="124">
        <v>32</v>
      </c>
      <c r="I11" s="122">
        <v>34</v>
      </c>
      <c r="J11" s="125">
        <v>35</v>
      </c>
      <c r="K11" s="123">
        <f>IF(MAX(H11:J11)&lt;0,0,MAX(H11:J11))</f>
        <v>35</v>
      </c>
      <c r="L11" s="114">
        <f>SUM(G11,K11)</f>
        <v>62</v>
      </c>
      <c r="M11" s="127">
        <f>IF(ISNUMBER(A11), (IF(174.393&lt; A11,L11, TRUNC(10^(0.794358141*((LOG((A11/174.393)/LOG(10))*(LOG((A11/174.393)/LOG(10)))))),4)*L11)), 0)</f>
        <v>81.418399999999991</v>
      </c>
      <c r="N11" s="252"/>
    </row>
    <row r="12" spans="1:14" ht="20.100000000000001" customHeight="1" thickTop="1" thickBot="1" x14ac:dyDescent="0.25">
      <c r="A12" s="253" t="s">
        <v>25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5"/>
      <c r="N12" s="132">
        <f>SUM(M13:M16)-MIN(M13:M16)</f>
        <v>497.69819999999999</v>
      </c>
    </row>
    <row r="13" spans="1:14" x14ac:dyDescent="0.2">
      <c r="A13" s="51">
        <v>52.51</v>
      </c>
      <c r="B13" s="52" t="s">
        <v>28</v>
      </c>
      <c r="C13" s="128">
        <v>1999</v>
      </c>
      <c r="D13" s="267">
        <v>53</v>
      </c>
      <c r="E13" s="268">
        <v>56</v>
      </c>
      <c r="F13" s="267">
        <v>58</v>
      </c>
      <c r="G13" s="66">
        <f>IF(MAX(D13:F13)&lt;0,0,MAX(D13:F13))</f>
        <v>58</v>
      </c>
      <c r="H13" s="259">
        <v>-66</v>
      </c>
      <c r="I13" s="261">
        <v>66</v>
      </c>
      <c r="J13" s="260">
        <v>-66</v>
      </c>
      <c r="K13" s="66">
        <f>IF(MAX(H13:J13)&lt;0,0,MAX(H13:J13))</f>
        <v>66</v>
      </c>
      <c r="L13" s="73">
        <f>SUM(G13,K13)</f>
        <v>124</v>
      </c>
      <c r="M13" s="69">
        <f>IF(ISNUMBER(A13), (IF(174.393&lt; A13,L13, TRUNC(10^(0.794358141*((LOG((A13/174.393)/LOG(10))*(LOG((A13/174.393)/LOG(10)))))),4)*L13)), 0)</f>
        <v>203.8312</v>
      </c>
      <c r="N13" s="252" t="s">
        <v>22</v>
      </c>
    </row>
    <row r="14" spans="1:14" x14ac:dyDescent="0.2">
      <c r="A14" s="44">
        <v>85</v>
      </c>
      <c r="B14" s="43" t="s">
        <v>27</v>
      </c>
      <c r="C14" s="129">
        <v>1999</v>
      </c>
      <c r="D14" s="269">
        <v>48</v>
      </c>
      <c r="E14" s="270">
        <v>-52</v>
      </c>
      <c r="F14" s="270">
        <v>-52</v>
      </c>
      <c r="G14" s="65">
        <f>IF(MAX(D14:F14)&lt;0,0,MAX(D14:F14))</f>
        <v>48</v>
      </c>
      <c r="H14" s="75">
        <v>60</v>
      </c>
      <c r="I14" s="262">
        <v>65</v>
      </c>
      <c r="J14" s="263">
        <v>-66</v>
      </c>
      <c r="K14" s="65">
        <f>IF(MAX(H14:J14)&lt;0,0,MAX(H14:J14))</f>
        <v>65</v>
      </c>
      <c r="L14" s="71">
        <f>SUM(G14,K14)</f>
        <v>113</v>
      </c>
      <c r="M14" s="68">
        <f>IF(ISNUMBER(A14), (IF(174.393&lt; A14,L14, TRUNC(10^(0.794358141*((LOG((A14/174.393)/LOG(10))*(LOG((A14/174.393)/LOG(10)))))),4)*L14)), 0)</f>
        <v>135.035</v>
      </c>
      <c r="N14" s="252"/>
    </row>
    <row r="15" spans="1:14" x14ac:dyDescent="0.2">
      <c r="A15" s="44">
        <v>52.1</v>
      </c>
      <c r="B15" s="43" t="s">
        <v>26</v>
      </c>
      <c r="C15" s="129">
        <v>1999</v>
      </c>
      <c r="D15" s="269">
        <v>35</v>
      </c>
      <c r="E15" s="271">
        <v>40</v>
      </c>
      <c r="F15" s="269">
        <v>43</v>
      </c>
      <c r="G15" s="65">
        <f>IF(MAX(D15:F15)&lt;0,0,MAX(D15:F15))</f>
        <v>43</v>
      </c>
      <c r="H15" s="75">
        <v>45</v>
      </c>
      <c r="I15" s="41">
        <v>50</v>
      </c>
      <c r="J15" s="40">
        <v>53</v>
      </c>
      <c r="K15" s="65">
        <f>IF(MAX(H15:J15)&lt;0,0,MAX(H15:J15))</f>
        <v>53</v>
      </c>
      <c r="L15" s="71">
        <f>SUM(G15,K15)</f>
        <v>96</v>
      </c>
      <c r="M15" s="68">
        <f>IF(ISNUMBER(A15), (IF(174.393&lt; A15,L15, TRUNC(10^(0.794358141*((LOG((A15/174.393)/LOG(10))*(LOG((A15/174.393)/LOG(10)))))),4)*L15)), 0)</f>
        <v>158.83199999999999</v>
      </c>
      <c r="N15" s="252"/>
    </row>
    <row r="16" spans="1:14" ht="13.5" thickBot="1" x14ac:dyDescent="0.25">
      <c r="A16" s="119"/>
      <c r="B16" s="120"/>
      <c r="C16" s="130"/>
      <c r="D16" s="121"/>
      <c r="E16" s="122"/>
      <c r="F16" s="121"/>
      <c r="G16" s="123">
        <f>IF(MAX(D16:F16)&lt;0,0,MAX(D16:F16))</f>
        <v>0</v>
      </c>
      <c r="H16" s="124"/>
      <c r="I16" s="122"/>
      <c r="J16" s="125"/>
      <c r="K16" s="123">
        <f>IF(MAX(H16:J16)&lt;0,0,MAX(H16:J16))</f>
        <v>0</v>
      </c>
      <c r="L16" s="126">
        <f>SUM(G16,K16)</f>
        <v>0</v>
      </c>
      <c r="M16" s="127">
        <f>IF(ISNUMBER(A16), (IF(174.393&lt; A16,L16, TRUNC(10^(0.794358141*((LOG((A16/174.393)/LOG(10))*(LOG((A16/174.393)/LOG(10)))))),4)*L16)), 0)</f>
        <v>0</v>
      </c>
      <c r="N16" s="252"/>
    </row>
    <row r="17" spans="1:21" ht="20.100000000000001" customHeight="1" thickTop="1" thickBot="1" x14ac:dyDescent="0.25">
      <c r="A17" s="253" t="s">
        <v>14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5"/>
      <c r="N17" s="132">
        <f>SUM(M18:M21)-MIN(M18:M21)</f>
        <v>168.71</v>
      </c>
    </row>
    <row r="18" spans="1:21" x14ac:dyDescent="0.2">
      <c r="A18" s="51">
        <v>56.7</v>
      </c>
      <c r="B18" s="52" t="s">
        <v>48</v>
      </c>
      <c r="C18" s="128">
        <v>1999</v>
      </c>
      <c r="D18" s="53">
        <v>20</v>
      </c>
      <c r="E18" s="54">
        <v>25</v>
      </c>
      <c r="F18" s="53">
        <v>0</v>
      </c>
      <c r="G18" s="66">
        <f>IF(MAX(D18:F18)&lt;0,0,MAX(D18:F18))</f>
        <v>25</v>
      </c>
      <c r="H18" s="76">
        <v>30</v>
      </c>
      <c r="I18" s="54">
        <v>35</v>
      </c>
      <c r="J18" s="53">
        <v>0</v>
      </c>
      <c r="K18" s="66">
        <f>IF(MAX(H18:J18)&lt;0,0,MAX(H18:J18))</f>
        <v>35</v>
      </c>
      <c r="L18" s="73">
        <f>SUM(G18,K18)</f>
        <v>60</v>
      </c>
      <c r="M18" s="69">
        <f>IF(ISNUMBER(A18), (IF(174.393&lt; A18,L18, TRUNC(10^(0.794358141*((LOG((A18/174.393)/LOG(10))*(LOG((A18/174.393)/LOG(10)))))),4)*L18)), 0)</f>
        <v>92.742000000000004</v>
      </c>
      <c r="N18" s="256" t="s">
        <v>32</v>
      </c>
    </row>
    <row r="19" spans="1:21" x14ac:dyDescent="0.2">
      <c r="A19" s="44">
        <v>60.2</v>
      </c>
      <c r="B19" s="43" t="s">
        <v>24</v>
      </c>
      <c r="C19" s="129">
        <v>1999</v>
      </c>
      <c r="D19" s="42">
        <v>0</v>
      </c>
      <c r="E19" s="41">
        <v>0</v>
      </c>
      <c r="F19" s="42">
        <v>0</v>
      </c>
      <c r="G19" s="65">
        <f>IF(MAX(D19:F19)&lt;0,0,MAX(D19:F19))</f>
        <v>0</v>
      </c>
      <c r="H19" s="75">
        <v>0</v>
      </c>
      <c r="I19" s="41">
        <v>0</v>
      </c>
      <c r="J19" s="42">
        <v>0</v>
      </c>
      <c r="K19" s="65">
        <f>IF(MAX(H19:J19)&lt;0,0,MAX(H19:J19))</f>
        <v>0</v>
      </c>
      <c r="L19" s="71">
        <f>SUM(G19,K19)</f>
        <v>0</v>
      </c>
      <c r="M19" s="68">
        <f>IF(ISNUMBER(A19), (IF(174.393&lt; A19,L19, TRUNC(10^(0.794358141*((LOG((A19/174.393)/LOG(10))*(LOG((A19/174.393)/LOG(10)))))),4)*L19)), 0)</f>
        <v>0</v>
      </c>
      <c r="N19" s="252"/>
    </row>
    <row r="20" spans="1:21" x14ac:dyDescent="0.2">
      <c r="A20" s="44">
        <v>44.6</v>
      </c>
      <c r="B20" s="43" t="s">
        <v>19</v>
      </c>
      <c r="C20" s="129">
        <v>2002</v>
      </c>
      <c r="D20" s="42">
        <v>15</v>
      </c>
      <c r="E20" s="41">
        <v>17</v>
      </c>
      <c r="F20" s="42">
        <v>18</v>
      </c>
      <c r="G20" s="65">
        <f>IF(MAX(D20:F20)&lt;0,0,MAX(D20:F20))</f>
        <v>18</v>
      </c>
      <c r="H20" s="75">
        <v>19</v>
      </c>
      <c r="I20" s="41">
        <v>21</v>
      </c>
      <c r="J20" s="42">
        <v>22</v>
      </c>
      <c r="K20" s="65">
        <f>IF(MAX(H20:J20)&lt;0,0,MAX(H20:J20))</f>
        <v>22</v>
      </c>
      <c r="L20" s="71">
        <f>SUM(G20,K20)</f>
        <v>40</v>
      </c>
      <c r="M20" s="68">
        <f>IF(ISNUMBER(A20), (IF(174.393&lt; A20,L20, TRUNC(10^(0.794358141*((LOG((A20/174.393)/LOG(10))*(LOG((A20/174.393)/LOG(10)))))),4)*L20)), 0)</f>
        <v>75.968000000000004</v>
      </c>
      <c r="N20" s="252"/>
    </row>
    <row r="21" spans="1:21" ht="13.5" thickBot="1" x14ac:dyDescent="0.25">
      <c r="A21" s="107"/>
      <c r="B21" s="108"/>
      <c r="C21" s="130"/>
      <c r="D21" s="109"/>
      <c r="E21" s="110"/>
      <c r="F21" s="109"/>
      <c r="G21" s="111">
        <f>IF(MAX(D21:F21)&lt;0,0,MAX(D21:F21))</f>
        <v>0</v>
      </c>
      <c r="H21" s="112"/>
      <c r="I21" s="110"/>
      <c r="J21" s="113"/>
      <c r="K21" s="111">
        <f>IF(MAX(H21:J21)&lt;0,0,MAX(H21:J21))</f>
        <v>0</v>
      </c>
      <c r="L21" s="114">
        <f>SUM(G21,K21)</f>
        <v>0</v>
      </c>
      <c r="M21" s="115">
        <f>IF(ISNUMBER(A21), (IF(174.393&lt; A21,L21, TRUNC(10^(0.794358141*((LOG((A21/174.393)/LOG(10))*(LOG((A21/174.393)/LOG(10)))))),4)*L21)), 0)</f>
        <v>0</v>
      </c>
      <c r="N21" s="257"/>
    </row>
    <row r="22" spans="1:21" ht="13.5" thickTop="1" x14ac:dyDescent="0.2">
      <c r="A22" s="45"/>
      <c r="B22" s="46"/>
      <c r="C22" s="47"/>
      <c r="D22" s="48"/>
      <c r="E22" s="48"/>
      <c r="F22" s="48"/>
      <c r="G22" s="49"/>
      <c r="H22" s="48"/>
      <c r="I22" s="48"/>
      <c r="J22" s="48"/>
      <c r="K22" s="49"/>
      <c r="L22" s="49"/>
      <c r="M22" s="50"/>
    </row>
    <row r="23" spans="1:21" x14ac:dyDescent="0.2">
      <c r="N23" s="38"/>
    </row>
    <row r="24" spans="1:21" x14ac:dyDescent="0.2">
      <c r="A24" s="225" t="s">
        <v>43</v>
      </c>
      <c r="B24" s="225"/>
      <c r="C24" s="225" t="s">
        <v>44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</row>
    <row r="25" spans="1:21" x14ac:dyDescent="0.2">
      <c r="A25" s="225" t="s">
        <v>42</v>
      </c>
      <c r="B25" s="225"/>
      <c r="C25" s="225" t="s">
        <v>52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</row>
    <row r="26" spans="1:21" x14ac:dyDescent="0.2">
      <c r="A26" s="245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38"/>
    </row>
  </sheetData>
  <mergeCells count="15">
    <mergeCell ref="A1:N1"/>
    <mergeCell ref="A26:M26"/>
    <mergeCell ref="A3:B3"/>
    <mergeCell ref="C3:J3"/>
    <mergeCell ref="A24:B24"/>
    <mergeCell ref="C24:U24"/>
    <mergeCell ref="A25:B25"/>
    <mergeCell ref="C25:U25"/>
    <mergeCell ref="A7:M7"/>
    <mergeCell ref="N8:N11"/>
    <mergeCell ref="A12:M12"/>
    <mergeCell ref="N13:N16"/>
    <mergeCell ref="A17:M17"/>
    <mergeCell ref="N18:N21"/>
    <mergeCell ref="K3:N3"/>
  </mergeCells>
  <conditionalFormatting sqref="D8:F8 H11:J11 I13 D13:F13 D18:F22 H18:J22 H8:I8 D10:F10 D9 D11 H9 J9 D15:F16 D14 H10:I10 H15:J16 H14:I14">
    <cfRule type="cellIs" dxfId="1" priority="3" stopIfTrue="1" operator="lessThan">
      <formula>0</formula>
    </cfRule>
    <cfRule type="cellIs" dxfId="0" priority="4" stopIfTrue="1" operator="lessThan">
      <formula>0</formula>
    </cfRule>
  </conditionalFormatting>
  <printOptions horizontalCentered="1"/>
  <pageMargins left="0.98425196850393704" right="0.59055118110236227" top="0.59055118110236227" bottom="0.59055118110236227" header="0" footer="0"/>
  <pageSetup paperSize="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PC</cp:lastModifiedBy>
  <cp:revision>0</cp:revision>
  <cp:lastPrinted>2013-04-21T11:13:40Z</cp:lastPrinted>
  <dcterms:created xsi:type="dcterms:W3CDTF">1601-01-01T00:00:00Z</dcterms:created>
  <dcterms:modified xsi:type="dcterms:W3CDTF">2013-05-01T06:05:07Z</dcterms:modified>
</cp:coreProperties>
</file>