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510" windowHeight="8145"/>
  </bookViews>
  <sheets>
    <sheet name="II. liga mužů" sheetId="1" r:id="rId1"/>
    <sheet name="Sestava kompatibility" sheetId="2" r:id="rId2"/>
  </sheets>
  <definedNames>
    <definedName name="_xlnm._FilterDatabase" localSheetId="0" hidden="1">'II. liga mužů'!$A$1:$P$50</definedName>
  </definedNames>
  <calcPr calcId="125725"/>
</workbook>
</file>

<file path=xl/calcChain.xml><?xml version="1.0" encoding="utf-8"?>
<calcChain xmlns="http://schemas.openxmlformats.org/spreadsheetml/2006/main">
  <c r="G35" i="1"/>
  <c r="G31"/>
  <c r="K31"/>
  <c r="K28"/>
  <c r="G10"/>
  <c r="K26"/>
  <c r="K25"/>
  <c r="G26"/>
  <c r="L26" s="1"/>
  <c r="M26" s="1"/>
  <c r="G25"/>
  <c r="L25" s="1"/>
  <c r="M25" s="1"/>
  <c r="G29"/>
  <c r="K44"/>
  <c r="G7"/>
  <c r="K7"/>
  <c r="R7"/>
  <c r="N7" s="1"/>
  <c r="G8"/>
  <c r="K8"/>
  <c r="R8"/>
  <c r="N8" s="1"/>
  <c r="G9"/>
  <c r="K9"/>
  <c r="R9"/>
  <c r="N9" s="1"/>
  <c r="K10"/>
  <c r="R10"/>
  <c r="N10" s="1"/>
  <c r="G11"/>
  <c r="K11"/>
  <c r="R11"/>
  <c r="N11" s="1"/>
  <c r="G12"/>
  <c r="K12"/>
  <c r="R12"/>
  <c r="N12" s="1"/>
  <c r="G14"/>
  <c r="K14"/>
  <c r="R14"/>
  <c r="N14" s="1"/>
  <c r="G15"/>
  <c r="K15"/>
  <c r="L15" s="1"/>
  <c r="M15" s="1"/>
  <c r="R15"/>
  <c r="N15" s="1"/>
  <c r="G16"/>
  <c r="K16"/>
  <c r="R16"/>
  <c r="N16" s="1"/>
  <c r="G17"/>
  <c r="K17"/>
  <c r="L17" s="1"/>
  <c r="M17" s="1"/>
  <c r="R17"/>
  <c r="N17" s="1"/>
  <c r="G18"/>
  <c r="L18" s="1"/>
  <c r="M18" s="1"/>
  <c r="R18"/>
  <c r="N18"/>
  <c r="G19"/>
  <c r="K19"/>
  <c r="R19"/>
  <c r="N19" s="1"/>
  <c r="G21"/>
  <c r="K21"/>
  <c r="R21"/>
  <c r="N21" s="1"/>
  <c r="G22"/>
  <c r="K22"/>
  <c r="R22"/>
  <c r="N22" s="1"/>
  <c r="G23"/>
  <c r="K23"/>
  <c r="R23"/>
  <c r="N23" s="1"/>
  <c r="G24"/>
  <c r="K24"/>
  <c r="R24"/>
  <c r="N24" s="1"/>
  <c r="R25"/>
  <c r="N25" s="1"/>
  <c r="R26"/>
  <c r="N26" s="1"/>
  <c r="G28"/>
  <c r="R28"/>
  <c r="N28"/>
  <c r="K29"/>
  <c r="R29"/>
  <c r="N29" s="1"/>
  <c r="G30"/>
  <c r="K30"/>
  <c r="R30"/>
  <c r="N30" s="1"/>
  <c r="R31"/>
  <c r="N31" s="1"/>
  <c r="G32"/>
  <c r="K32"/>
  <c r="R32"/>
  <c r="N32" s="1"/>
  <c r="G33"/>
  <c r="K33"/>
  <c r="R33"/>
  <c r="N33" s="1"/>
  <c r="K35"/>
  <c r="L35" s="1"/>
  <c r="M35" s="1"/>
  <c r="R35"/>
  <c r="N35" s="1"/>
  <c r="G36"/>
  <c r="K36"/>
  <c r="R36"/>
  <c r="N36" s="1"/>
  <c r="G37"/>
  <c r="K37"/>
  <c r="R37"/>
  <c r="N37"/>
  <c r="G38"/>
  <c r="K38"/>
  <c r="R38"/>
  <c r="N38"/>
  <c r="G39"/>
  <c r="K39"/>
  <c r="R39"/>
  <c r="N39"/>
  <c r="G40"/>
  <c r="K40"/>
  <c r="R40"/>
  <c r="N40"/>
  <c r="G42"/>
  <c r="K42"/>
  <c r="R42"/>
  <c r="N42"/>
  <c r="G43"/>
  <c r="K43"/>
  <c r="L43" s="1"/>
  <c r="M43" s="1"/>
  <c r="R43"/>
  <c r="N43"/>
  <c r="G44"/>
  <c r="R44"/>
  <c r="N44"/>
  <c r="G45"/>
  <c r="K45"/>
  <c r="R45"/>
  <c r="N45"/>
  <c r="G46"/>
  <c r="K46"/>
  <c r="L46"/>
  <c r="M46"/>
  <c r="R46"/>
  <c r="N46"/>
  <c r="O46" s="1"/>
  <c r="G47"/>
  <c r="K47"/>
  <c r="L47"/>
  <c r="M47"/>
  <c r="R47"/>
  <c r="N47"/>
  <c r="O47" s="1"/>
  <c r="L45"/>
  <c r="M45"/>
  <c r="O45"/>
  <c r="L14"/>
  <c r="M14" s="1"/>
  <c r="O14" s="1"/>
  <c r="P13" s="1"/>
  <c r="Q13" s="1"/>
  <c r="P14" s="1"/>
  <c r="L42"/>
  <c r="M42" s="1"/>
  <c r="O42" s="1"/>
  <c r="P41" s="1"/>
  <c r="L36"/>
  <c r="M36" s="1"/>
  <c r="L44"/>
  <c r="M44"/>
  <c r="O44"/>
  <c r="L10"/>
  <c r="M10" s="1"/>
  <c r="O36" l="1"/>
  <c r="O43"/>
  <c r="O18"/>
  <c r="O17"/>
  <c r="L16"/>
  <c r="M16" s="1"/>
  <c r="O16" s="1"/>
  <c r="O15"/>
  <c r="L37"/>
  <c r="M37" s="1"/>
  <c r="O37" s="1"/>
  <c r="L19"/>
  <c r="M19" s="1"/>
  <c r="O19" s="1"/>
  <c r="L21"/>
  <c r="M21" s="1"/>
  <c r="O21" s="1"/>
  <c r="L12"/>
  <c r="M12" s="1"/>
  <c r="O12" s="1"/>
  <c r="L9"/>
  <c r="M9" s="1"/>
  <c r="O9" s="1"/>
  <c r="L8"/>
  <c r="M8" s="1"/>
  <c r="O8" s="1"/>
  <c r="L40"/>
  <c r="M40" s="1"/>
  <c r="O40" s="1"/>
  <c r="L38"/>
  <c r="M38" s="1"/>
  <c r="O38" s="1"/>
  <c r="L39"/>
  <c r="M39" s="1"/>
  <c r="O39" s="1"/>
  <c r="L24"/>
  <c r="M24" s="1"/>
  <c r="O24" s="1"/>
  <c r="L11"/>
  <c r="M11" s="1"/>
  <c r="O11" s="1"/>
  <c r="L30"/>
  <c r="M30" s="1"/>
  <c r="O30" s="1"/>
  <c r="L29"/>
  <c r="M29" s="1"/>
  <c r="O29" s="1"/>
  <c r="L23"/>
  <c r="M23" s="1"/>
  <c r="O23" s="1"/>
  <c r="L22"/>
  <c r="M22" s="1"/>
  <c r="O22" s="1"/>
  <c r="O26"/>
  <c r="O25"/>
  <c r="O10"/>
  <c r="L7"/>
  <c r="M7" s="1"/>
  <c r="O7" s="1"/>
  <c r="Q41"/>
  <c r="L33"/>
  <c r="M33" s="1"/>
  <c r="O33" s="1"/>
  <c r="L31"/>
  <c r="M31" s="1"/>
  <c r="O31" s="1"/>
  <c r="O35"/>
  <c r="L32"/>
  <c r="M32" s="1"/>
  <c r="O32" s="1"/>
  <c r="L28"/>
  <c r="M28" s="1"/>
  <c r="O28" s="1"/>
  <c r="P34" l="1"/>
  <c r="P6"/>
  <c r="Q6" s="1"/>
  <c r="P20"/>
  <c r="P27"/>
  <c r="Q27" l="1"/>
  <c r="Q34"/>
  <c r="Q20"/>
</calcChain>
</file>

<file path=xl/sharedStrings.xml><?xml version="1.0" encoding="utf-8"?>
<sst xmlns="http://schemas.openxmlformats.org/spreadsheetml/2006/main" count="71" uniqueCount="67">
  <si>
    <t>Český svaz vzpírání</t>
  </si>
  <si>
    <t>Trh</t>
  </si>
  <si>
    <t>Nadhoz</t>
  </si>
  <si>
    <t>Jméno</t>
  </si>
  <si>
    <t>Hm.</t>
  </si>
  <si>
    <t>Roč.</t>
  </si>
  <si>
    <t>I</t>
  </si>
  <si>
    <t>II</t>
  </si>
  <si>
    <t>III</t>
  </si>
  <si>
    <t>Nad.</t>
  </si>
  <si>
    <t>Dvoj.</t>
  </si>
  <si>
    <t>Sinclair</t>
  </si>
  <si>
    <t>Bonif.</t>
  </si>
  <si>
    <t>Sinc.+bonif.</t>
  </si>
  <si>
    <t>Celkem</t>
  </si>
  <si>
    <t>Sestava kompatibility pro 2. kolo II. ligy 2014-Holešov 31.5.2014.xls</t>
  </si>
  <si>
    <t>Spustit: 31.5.2014 15:55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</si>
  <si>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</si>
  <si>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</si>
  <si>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</si>
  <si>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</si>
  <si>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</si>
  <si>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</si>
  <si>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BRNO</t>
  </si>
  <si>
    <t>S. BRNO OBŘANY -C-</t>
  </si>
  <si>
    <t>SKV PŘÍBOR</t>
  </si>
  <si>
    <t>S. BRNO OBŘANY -B-</t>
  </si>
  <si>
    <t>Sokol Jižní svahy Zlín 5 -B-</t>
  </si>
  <si>
    <t>Hochman Jakub</t>
  </si>
  <si>
    <t>Rýc Albert</t>
  </si>
  <si>
    <t>Weniger Robert</t>
  </si>
  <si>
    <t>Martínek Petr</t>
  </si>
  <si>
    <t>Horváth František</t>
  </si>
  <si>
    <t>Černý Adam</t>
  </si>
  <si>
    <t>Okurek Martin</t>
  </si>
  <si>
    <t>Jiříček Stanislav</t>
  </si>
  <si>
    <t>Velkov Michal</t>
  </si>
  <si>
    <t>Chromec Jiří</t>
  </si>
  <si>
    <t>Holoubek Jakub</t>
  </si>
  <si>
    <t>Brzokoupil Vladimír</t>
  </si>
  <si>
    <t xml:space="preserve"> </t>
  </si>
  <si>
    <t>Špidlík Antonín ml.</t>
  </si>
  <si>
    <t>Sokol Jižní svahy Zlín 5 -C-</t>
  </si>
  <si>
    <t>Lecián Ladislav</t>
  </si>
  <si>
    <t>Gergela Milan</t>
  </si>
  <si>
    <t>Vybíral Josef</t>
  </si>
  <si>
    <t>Kohutič Jan</t>
  </si>
  <si>
    <t>3. kolo III. ligy mužů ve vzpírání družstev - sk. "B"</t>
  </si>
  <si>
    <t>Štancl Lubomír</t>
  </si>
  <si>
    <t>Hlaváček Tomáš</t>
  </si>
  <si>
    <t>Dzurenda Josef</t>
  </si>
  <si>
    <t>Červinka Michal</t>
  </si>
  <si>
    <t>Smák Enrico</t>
  </si>
  <si>
    <t>1.</t>
  </si>
  <si>
    <t>2.</t>
  </si>
  <si>
    <t>4.</t>
  </si>
  <si>
    <t>3.</t>
  </si>
  <si>
    <t>Vrchní rozhodčí:    +  notebook Ing. Jarmila Kaláčová</t>
  </si>
  <si>
    <t>Ing. Jarmila Kaláčová</t>
  </si>
  <si>
    <t xml:space="preserve"> + notebook</t>
  </si>
  <si>
    <t xml:space="preserve">Rozhodčí: TR.- </t>
  </si>
  <si>
    <t>Pořadí družstev ve třetím kole:   1. Brno  -C-  1265,7975   2. Zlín  -B- 1122,5330  3. Brno -B- 1222,5153   4. Zlín -C- 834,1628</t>
  </si>
  <si>
    <t xml:space="preserve">Konečná tabulka  III. ligy sk. -B- :  1. Brno -C- (22 hl.b) 3644,3714  2. Brno -B- (16) 3168,8402 3. Zlín -B-(13) 2245,4602  4. Zlín -C- </t>
  </si>
  <si>
    <t>5 hl.b. 834,1628</t>
  </si>
  <si>
    <t>5. Příbor</t>
  </si>
  <si>
    <t>odstoupil.</t>
  </si>
  <si>
    <t>Mandát M. - Weniger R. Špidlík A. Janeba J. Kužílek O.</t>
  </si>
</sst>
</file>

<file path=xl/styles.xml><?xml version="1.0" encoding="utf-8"?>
<styleSheet xmlns="http://schemas.openxmlformats.org/spreadsheetml/2006/main">
  <numFmts count="3">
    <numFmt numFmtId="164" formatCode="dd/mm/yyyy"/>
    <numFmt numFmtId="165" formatCode="0.0000"/>
    <numFmt numFmtId="166" formatCode="0_ ;[Red]\-0\ "/>
  </numFmts>
  <fonts count="13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24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/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64"/>
      </right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0" xfId="0" applyBorder="1"/>
    <xf numFmtId="165" fontId="2" fillId="2" borderId="14" xfId="0" applyNumberFormat="1" applyFont="1" applyFill="1" applyBorder="1" applyAlignment="1">
      <alignment horizontal="center" vertical="center"/>
    </xf>
    <xf numFmtId="1" fontId="0" fillId="0" borderId="0" xfId="0" applyNumberFormat="1"/>
    <xf numFmtId="165" fontId="3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165" fontId="3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0" fillId="0" borderId="0" xfId="0" applyAlignment="1">
      <alignment vertical="center"/>
    </xf>
    <xf numFmtId="165" fontId="3" fillId="0" borderId="32" xfId="0" applyNumberFormat="1" applyFont="1" applyBorder="1" applyAlignment="1">
      <alignment horizontal="right"/>
    </xf>
    <xf numFmtId="0" fontId="0" fillId="0" borderId="32" xfId="0" applyFont="1" applyBorder="1" applyAlignment="1">
      <alignment horizontal="center"/>
    </xf>
    <xf numFmtId="165" fontId="2" fillId="2" borderId="34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165" fontId="1" fillId="0" borderId="37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165" fontId="1" fillId="0" borderId="40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165" fontId="1" fillId="0" borderId="47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2" fontId="3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Font="1"/>
    <xf numFmtId="0" fontId="3" fillId="0" borderId="26" xfId="0" applyFont="1" applyBorder="1" applyAlignment="1">
      <alignment horizontal="left"/>
    </xf>
    <xf numFmtId="2" fontId="3" fillId="0" borderId="22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 horizontal="left"/>
    </xf>
    <xf numFmtId="2" fontId="3" fillId="0" borderId="29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0" fillId="0" borderId="0" xfId="0" applyFill="1" applyBorder="1"/>
    <xf numFmtId="0" fontId="1" fillId="0" borderId="1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9" xfId="0" applyNumberFormat="1" applyBorder="1" applyAlignment="1">
      <alignment vertical="top" wrapText="1"/>
    </xf>
    <xf numFmtId="0" fontId="0" fillId="0" borderId="6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0" xfId="0" applyNumberFormat="1" applyBorder="1" applyAlignment="1">
      <alignment horizontal="center" vertical="top" wrapText="1"/>
    </xf>
    <xf numFmtId="0" fontId="0" fillId="0" borderId="61" xfId="0" applyNumberFormat="1" applyBorder="1" applyAlignment="1">
      <alignment horizontal="center" vertical="top" wrapText="1"/>
    </xf>
    <xf numFmtId="0" fontId="8" fillId="0" borderId="0" xfId="0" applyFont="1"/>
    <xf numFmtId="166" fontId="0" fillId="0" borderId="49" xfId="0" applyNumberFormat="1" applyFont="1" applyFill="1" applyBorder="1" applyAlignment="1">
      <alignment horizontal="center"/>
    </xf>
    <xf numFmtId="166" fontId="0" fillId="0" borderId="55" xfId="0" applyNumberFormat="1" applyFont="1" applyFill="1" applyBorder="1" applyAlignment="1">
      <alignment horizontal="center"/>
    </xf>
    <xf numFmtId="166" fontId="0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44" xfId="0" applyNumberFormat="1" applyFont="1" applyFill="1" applyBorder="1" applyAlignment="1">
      <alignment horizontal="center" vertical="center"/>
    </xf>
    <xf numFmtId="1" fontId="3" fillId="0" borderId="50" xfId="0" applyNumberFormat="1" applyFont="1" applyFill="1" applyBorder="1" applyAlignment="1">
      <alignment horizontal="center"/>
    </xf>
    <xf numFmtId="1" fontId="3" fillId="0" borderId="49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66" fontId="0" fillId="0" borderId="57" xfId="0" applyNumberFormat="1" applyFont="1" applyFill="1" applyBorder="1" applyAlignment="1">
      <alignment horizontal="center"/>
    </xf>
    <xf numFmtId="1" fontId="0" fillId="0" borderId="49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166" fontId="0" fillId="0" borderId="58" xfId="0" applyNumberFormat="1" applyFont="1" applyFill="1" applyBorder="1" applyAlignment="1">
      <alignment horizontal="center" vertical="center"/>
    </xf>
    <xf numFmtId="1" fontId="3" fillId="0" borderId="38" xfId="0" applyNumberFormat="1" applyFont="1" applyFill="1" applyBorder="1" applyAlignment="1">
      <alignment horizontal="center"/>
    </xf>
    <xf numFmtId="166" fontId="0" fillId="0" borderId="57" xfId="0" applyNumberFormat="1" applyFont="1" applyFill="1" applyBorder="1" applyAlignment="1">
      <alignment horizontal="center" vertical="center"/>
    </xf>
    <xf numFmtId="166" fontId="0" fillId="0" borderId="4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7" fillId="0" borderId="0" xfId="0" applyFont="1" applyFill="1" applyBorder="1" applyAlignment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64" fontId="2" fillId="3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5" xfId="0" applyFont="1" applyFill="1" applyBorder="1" applyAlignment="1"/>
    <xf numFmtId="2" fontId="8" fillId="0" borderId="16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66" fontId="8" fillId="0" borderId="52" xfId="0" applyNumberFormat="1" applyFont="1" applyFill="1" applyBorder="1" applyAlignment="1">
      <alignment horizontal="center"/>
    </xf>
    <xf numFmtId="166" fontId="8" fillId="0" borderId="50" xfId="0" applyNumberFormat="1" applyFont="1" applyFill="1" applyBorder="1" applyAlignment="1">
      <alignment horizontal="center"/>
    </xf>
    <xf numFmtId="166" fontId="8" fillId="0" borderId="5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" fontId="12" fillId="0" borderId="4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12" fillId="0" borderId="19" xfId="0" applyNumberFormat="1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165" fontId="2" fillId="0" borderId="20" xfId="0" applyNumberFormat="1" applyFont="1" applyFill="1" applyBorder="1" applyAlignment="1">
      <alignment horizontal="center"/>
    </xf>
    <xf numFmtId="0" fontId="8" fillId="0" borderId="21" xfId="0" applyFont="1" applyFill="1" applyBorder="1" applyAlignment="1"/>
    <xf numFmtId="2" fontId="8" fillId="0" borderId="22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166" fontId="8" fillId="0" borderId="48" xfId="0" applyNumberFormat="1" applyFont="1" applyFill="1" applyBorder="1" applyAlignment="1">
      <alignment horizontal="center"/>
    </xf>
    <xf numFmtId="166" fontId="8" fillId="0" borderId="49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12" fillId="0" borderId="25" xfId="0" applyNumberFormat="1" applyFont="1" applyBorder="1" applyAlignment="1">
      <alignment horizontal="right"/>
    </xf>
    <xf numFmtId="0" fontId="8" fillId="0" borderId="25" xfId="0" applyFont="1" applyBorder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166" fontId="8" fillId="0" borderId="27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166" fontId="8" fillId="0" borderId="48" xfId="0" applyNumberFormat="1" applyFont="1" applyFill="1" applyBorder="1" applyAlignment="1">
      <alignment horizontal="center" vertical="center"/>
    </xf>
    <xf numFmtId="166" fontId="8" fillId="0" borderId="49" xfId="0" applyNumberFormat="1" applyFont="1" applyFill="1" applyBorder="1" applyAlignment="1">
      <alignment horizontal="center" vertical="center"/>
    </xf>
    <xf numFmtId="166" fontId="8" fillId="0" borderId="27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/>
    </xf>
    <xf numFmtId="2" fontId="8" fillId="0" borderId="29" xfId="0" applyNumberFormat="1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/>
    </xf>
    <xf numFmtId="166" fontId="8" fillId="0" borderId="43" xfId="0" applyNumberFormat="1" applyFont="1" applyFill="1" applyBorder="1" applyAlignment="1">
      <alignment horizontal="center"/>
    </xf>
    <xf numFmtId="166" fontId="8" fillId="0" borderId="44" xfId="0" applyNumberFormat="1" applyFont="1" applyFill="1" applyBorder="1" applyAlignment="1">
      <alignment horizontal="center"/>
    </xf>
    <xf numFmtId="166" fontId="8" fillId="0" borderId="45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66" fontId="8" fillId="0" borderId="43" xfId="0" applyNumberFormat="1" applyFont="1" applyFill="1" applyBorder="1" applyAlignment="1">
      <alignment horizontal="center" vertical="center"/>
    </xf>
    <xf numFmtId="166" fontId="8" fillId="0" borderId="44" xfId="0" applyNumberFormat="1" applyFont="1" applyFill="1" applyBorder="1" applyAlignment="1">
      <alignment horizontal="center" vertical="center"/>
    </xf>
    <xf numFmtId="166" fontId="8" fillId="0" borderId="45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165" fontId="12" fillId="0" borderId="32" xfId="0" applyNumberFormat="1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165" fontId="2" fillId="0" borderId="33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166" fontId="8" fillId="0" borderId="52" xfId="0" applyNumberFormat="1" applyFont="1" applyFill="1" applyBorder="1" applyAlignment="1">
      <alignment horizontal="center" vertical="center"/>
    </xf>
    <xf numFmtId="166" fontId="8" fillId="0" borderId="50" xfId="0" applyNumberFormat="1" applyFont="1" applyFill="1" applyBorder="1" applyAlignment="1">
      <alignment horizontal="center" vertical="center"/>
    </xf>
    <xf numFmtId="166" fontId="8" fillId="0" borderId="54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165" fontId="2" fillId="0" borderId="37" xfId="0" applyNumberFormat="1" applyFont="1" applyFill="1" applyBorder="1" applyAlignment="1">
      <alignment horizontal="center"/>
    </xf>
    <xf numFmtId="166" fontId="8" fillId="0" borderId="51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/>
    </xf>
    <xf numFmtId="166" fontId="8" fillId="0" borderId="41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165" fontId="2" fillId="0" borderId="47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left"/>
    </xf>
    <xf numFmtId="2" fontId="12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" fontId="12" fillId="0" borderId="50" xfId="0" applyNumberFormat="1" applyFont="1" applyFill="1" applyBorder="1" applyAlignment="1">
      <alignment horizontal="center"/>
    </xf>
    <xf numFmtId="166" fontId="8" fillId="0" borderId="54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165" fontId="12" fillId="0" borderId="37" xfId="0" applyNumberFormat="1" applyFont="1" applyBorder="1" applyAlignment="1">
      <alignment horizontal="right"/>
    </xf>
    <xf numFmtId="165" fontId="2" fillId="0" borderId="19" xfId="0" applyNumberFormat="1" applyFont="1" applyFill="1" applyBorder="1" applyAlignment="1">
      <alignment horizontal="center"/>
    </xf>
    <xf numFmtId="0" fontId="12" fillId="0" borderId="26" xfId="0" applyFont="1" applyBorder="1" applyAlignment="1">
      <alignment horizontal="left"/>
    </xf>
    <xf numFmtId="2" fontId="12" fillId="0" borderId="22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1" fontId="12" fillId="0" borderId="39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/>
    </xf>
    <xf numFmtId="166" fontId="8" fillId="0" borderId="39" xfId="0" applyNumberFormat="1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165" fontId="12" fillId="0" borderId="40" xfId="0" applyNumberFormat="1" applyFont="1" applyBorder="1" applyAlignment="1">
      <alignment horizontal="right"/>
    </xf>
    <xf numFmtId="165" fontId="2" fillId="0" borderId="25" xfId="0" applyNumberFormat="1" applyFont="1" applyFill="1" applyBorder="1" applyAlignment="1">
      <alignment horizontal="center"/>
    </xf>
    <xf numFmtId="166" fontId="8" fillId="0" borderId="55" xfId="0" applyNumberFormat="1" applyFont="1" applyFill="1" applyBorder="1" applyAlignment="1">
      <alignment horizontal="center"/>
    </xf>
    <xf numFmtId="0" fontId="12" fillId="0" borderId="33" xfId="0" applyFont="1" applyBorder="1" applyAlignment="1">
      <alignment horizontal="left"/>
    </xf>
    <xf numFmtId="2" fontId="12" fillId="0" borderId="29" xfId="0" applyNumberFormat="1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" fontId="12" fillId="0" borderId="46" xfId="0" applyNumberFormat="1" applyFont="1" applyFill="1" applyBorder="1" applyAlignment="1">
      <alignment horizontal="center"/>
    </xf>
    <xf numFmtId="1" fontId="12" fillId="0" borderId="44" xfId="0" applyNumberFormat="1" applyFont="1" applyFill="1" applyBorder="1" applyAlignment="1">
      <alignment horizontal="center"/>
    </xf>
    <xf numFmtId="166" fontId="8" fillId="0" borderId="46" xfId="0" applyNumberFormat="1" applyFont="1" applyFill="1" applyBorder="1" applyAlignment="1">
      <alignment horizontal="center"/>
    </xf>
    <xf numFmtId="1" fontId="12" fillId="0" borderId="64" xfId="0" applyNumberFormat="1" applyFont="1" applyFill="1" applyBorder="1" applyAlignment="1">
      <alignment horizontal="center"/>
    </xf>
    <xf numFmtId="1" fontId="12" fillId="0" borderId="65" xfId="0" applyNumberFormat="1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165" fontId="12" fillId="0" borderId="47" xfId="0" applyNumberFormat="1" applyFont="1" applyBorder="1" applyAlignment="1">
      <alignment horizontal="right"/>
    </xf>
    <xf numFmtId="165" fontId="2" fillId="0" borderId="32" xfId="0" applyNumberFormat="1" applyFont="1" applyFill="1" applyBorder="1" applyAlignment="1">
      <alignment horizontal="center"/>
    </xf>
    <xf numFmtId="0" fontId="8" fillId="0" borderId="20" xfId="0" applyFont="1" applyFill="1" applyBorder="1" applyAlignment="1"/>
    <xf numFmtId="1" fontId="12" fillId="0" borderId="56" xfId="0" applyNumberFormat="1" applyFont="1" applyFill="1" applyBorder="1" applyAlignment="1">
      <alignment horizontal="center"/>
    </xf>
    <xf numFmtId="166" fontId="8" fillId="5" borderId="54" xfId="0" applyNumberFormat="1" applyFont="1" applyFill="1" applyBorder="1" applyAlignment="1">
      <alignment horizontal="center" vertical="center"/>
    </xf>
    <xf numFmtId="166" fontId="8" fillId="0" borderId="26" xfId="0" applyNumberFormat="1" applyFont="1" applyFill="1" applyBorder="1" applyAlignment="1">
      <alignment horizontal="center"/>
    </xf>
    <xf numFmtId="1" fontId="12" fillId="0" borderId="48" xfId="0" applyNumberFormat="1" applyFont="1" applyFill="1" applyBorder="1" applyAlignment="1">
      <alignment horizontal="center"/>
    </xf>
    <xf numFmtId="166" fontId="8" fillId="5" borderId="27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66" fontId="8" fillId="5" borderId="27" xfId="0" applyNumberFormat="1" applyFont="1" applyFill="1" applyBorder="1" applyAlignment="1">
      <alignment horizontal="center" vertical="center"/>
    </xf>
    <xf numFmtId="1" fontId="12" fillId="0" borderId="43" xfId="0" applyNumberFormat="1" applyFont="1" applyFill="1" applyBorder="1" applyAlignment="1">
      <alignment horizontal="center"/>
    </xf>
    <xf numFmtId="166" fontId="8" fillId="0" borderId="45" xfId="0" applyNumberFormat="1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Border="1" applyAlignment="1"/>
    <xf numFmtId="0" fontId="11" fillId="0" borderId="0" xfId="0" applyFont="1" applyBorder="1"/>
    <xf numFmtId="0" fontId="2" fillId="2" borderId="34" xfId="0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2" fillId="0" borderId="6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63" xfId="0" applyFont="1" applyBorder="1" applyAlignment="1">
      <alignment vertical="center"/>
    </xf>
  </cellXfs>
  <cellStyles count="1">
    <cellStyle name="normální" xfId="0" builtinId="0"/>
  </cellStyles>
  <dxfs count="38"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mruColors>
      <color rgb="FF3399FF"/>
      <color rgb="FF33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T53"/>
  <sheetViews>
    <sheetView tabSelected="1" topLeftCell="A12" zoomScale="77" zoomScaleNormal="77" workbookViewId="0">
      <selection sqref="A1:P41"/>
    </sheetView>
  </sheetViews>
  <sheetFormatPr defaultColWidth="9.7109375" defaultRowHeight="15" customHeight="1"/>
  <cols>
    <col min="1" max="1" width="18.7109375" customWidth="1"/>
    <col min="2" max="2" width="9.28515625" customWidth="1"/>
    <col min="3" max="3" width="7.42578125" customWidth="1"/>
    <col min="4" max="4" width="8.85546875" customWidth="1"/>
    <col min="5" max="11" width="7.28515625" customWidth="1"/>
    <col min="12" max="12" width="6.85546875" customWidth="1"/>
    <col min="13" max="13" width="12.42578125" customWidth="1"/>
    <col min="14" max="14" width="5.7109375" customWidth="1"/>
    <col min="15" max="15" width="12.7109375" customWidth="1"/>
    <col min="16" max="16" width="18.5703125" customWidth="1"/>
    <col min="17" max="17" width="5.85546875" hidden="1" customWidth="1"/>
    <col min="18" max="18" width="5.7109375" hidden="1" customWidth="1"/>
  </cols>
  <sheetData>
    <row r="1" spans="1:20" ht="37.5" customHeight="1">
      <c r="A1" s="203" t="s">
        <v>47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20" s="1" customFormat="1" ht="36.75" customHeight="1">
      <c r="A2" s="81">
        <v>41951</v>
      </c>
      <c r="B2" s="82"/>
      <c r="C2" s="82"/>
      <c r="D2" s="204" t="s">
        <v>0</v>
      </c>
      <c r="E2" s="204"/>
      <c r="F2" s="204"/>
      <c r="G2" s="204"/>
      <c r="H2" s="204"/>
      <c r="I2" s="204"/>
      <c r="J2" s="204"/>
      <c r="K2" s="204"/>
      <c r="L2" s="204"/>
      <c r="M2" s="204"/>
      <c r="N2" s="82"/>
      <c r="O2" s="205" t="s">
        <v>23</v>
      </c>
      <c r="P2" s="205"/>
    </row>
    <row r="3" spans="1:20" s="1" customFormat="1" ht="30.75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20" ht="18.95" customHeight="1">
      <c r="A4" s="206"/>
      <c r="B4" s="206"/>
      <c r="C4" s="206"/>
      <c r="D4" s="207" t="s">
        <v>1</v>
      </c>
      <c r="E4" s="207"/>
      <c r="F4" s="207"/>
      <c r="G4" s="207"/>
      <c r="H4" s="207" t="s">
        <v>2</v>
      </c>
      <c r="I4" s="207"/>
      <c r="J4" s="207"/>
      <c r="K4" s="207"/>
      <c r="L4" s="208"/>
      <c r="M4" s="208"/>
      <c r="N4" s="208"/>
      <c r="O4" s="208"/>
      <c r="P4" s="208"/>
    </row>
    <row r="5" spans="1:20" ht="18.95" customHeight="1" thickBot="1">
      <c r="A5" s="85" t="s">
        <v>3</v>
      </c>
      <c r="B5" s="86" t="s">
        <v>4</v>
      </c>
      <c r="C5" s="87" t="s">
        <v>5</v>
      </c>
      <c r="D5" s="88" t="s">
        <v>6</v>
      </c>
      <c r="E5" s="89" t="s">
        <v>7</v>
      </c>
      <c r="F5" s="90" t="s">
        <v>8</v>
      </c>
      <c r="G5" s="91" t="s">
        <v>1</v>
      </c>
      <c r="H5" s="92" t="s">
        <v>6</v>
      </c>
      <c r="I5" s="93" t="s">
        <v>7</v>
      </c>
      <c r="J5" s="94" t="s">
        <v>8</v>
      </c>
      <c r="K5" s="91" t="s">
        <v>9</v>
      </c>
      <c r="L5" s="95" t="s">
        <v>10</v>
      </c>
      <c r="M5" s="96" t="s">
        <v>11</v>
      </c>
      <c r="N5" s="97" t="s">
        <v>12</v>
      </c>
      <c r="O5" s="98" t="s">
        <v>13</v>
      </c>
      <c r="P5" s="99" t="s">
        <v>14</v>
      </c>
    </row>
    <row r="6" spans="1:20" ht="20.100000000000001" customHeight="1" thickTop="1" thickBot="1">
      <c r="A6" s="201" t="s">
        <v>24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">
        <f>SUM(O7:O12)-MIN(O7:O12)</f>
        <v>1265.7974999999999</v>
      </c>
      <c r="Q6" s="3" t="e">
        <f>RANK(P6,($P$6,$P$13,$P$20,$P$27,$P$34,$P$41))</f>
        <v>#NUM!</v>
      </c>
    </row>
    <row r="7" spans="1:20" ht="17.100000000000001" customHeight="1" thickBot="1">
      <c r="A7" s="100" t="s">
        <v>33</v>
      </c>
      <c r="B7" s="101">
        <v>81</v>
      </c>
      <c r="C7" s="102">
        <v>1992</v>
      </c>
      <c r="D7" s="103">
        <v>80</v>
      </c>
      <c r="E7" s="104">
        <v>84</v>
      </c>
      <c r="F7" s="105">
        <v>88</v>
      </c>
      <c r="G7" s="106">
        <f t="shared" ref="G7:G12" si="0">IF(MAX(D7:F7)&lt;0,0,MAX(D7:F7))</f>
        <v>88</v>
      </c>
      <c r="H7" s="103">
        <v>100</v>
      </c>
      <c r="I7" s="104">
        <v>104</v>
      </c>
      <c r="J7" s="107">
        <v>-108</v>
      </c>
      <c r="K7" s="106">
        <f t="shared" ref="K7:K12" si="1">IF(MAX(H7:J7)&lt;0,0,MAX(H7:J7))</f>
        <v>104</v>
      </c>
      <c r="L7" s="108">
        <f t="shared" ref="L7:L12" si="2">G7+K7</f>
        <v>192</v>
      </c>
      <c r="M7" s="109">
        <f t="shared" ref="M7:M12" si="3">IF(ISNUMBER(B7),(IF(174.393&lt;B7,L7,TRUNC(10^(0.794358141*((LOG((B7/174.393)/LOG(10))*(LOG((B7/174.393)/LOG(10)))))),4)*L7)),0)</f>
        <v>235.18080000000003</v>
      </c>
      <c r="N7" s="110">
        <f>IF(R7&lt;18,30,IF(R7&lt;21,20,0))</f>
        <v>0</v>
      </c>
      <c r="O7" s="111">
        <f t="shared" ref="O7:O12" si="4">M7+N7</f>
        <v>235.18080000000003</v>
      </c>
      <c r="P7" s="200" t="s">
        <v>53</v>
      </c>
      <c r="R7" s="3">
        <f t="shared" ref="R7:R12" si="5">2014-C7</f>
        <v>22</v>
      </c>
    </row>
    <row r="8" spans="1:20" ht="16.899999999999999" customHeight="1" thickTop="1" thickBot="1">
      <c r="A8" s="112" t="s">
        <v>34</v>
      </c>
      <c r="B8" s="113">
        <v>88</v>
      </c>
      <c r="C8" s="114">
        <v>1989</v>
      </c>
      <c r="D8" s="115">
        <v>85</v>
      </c>
      <c r="E8" s="116">
        <v>90</v>
      </c>
      <c r="F8" s="107">
        <v>-95</v>
      </c>
      <c r="G8" s="117">
        <f t="shared" si="0"/>
        <v>90</v>
      </c>
      <c r="H8" s="115">
        <v>112</v>
      </c>
      <c r="I8" s="116">
        <v>117</v>
      </c>
      <c r="J8" s="107">
        <v>-122</v>
      </c>
      <c r="K8" s="117">
        <f t="shared" si="1"/>
        <v>117</v>
      </c>
      <c r="L8" s="118">
        <f t="shared" si="2"/>
        <v>207</v>
      </c>
      <c r="M8" s="119">
        <f t="shared" si="3"/>
        <v>243.2457</v>
      </c>
      <c r="N8" s="120">
        <f t="shared" ref="N8:N47" si="6">IF(R8&lt;18,30,IF(R8&lt;21,20,0))</f>
        <v>0</v>
      </c>
      <c r="O8" s="121">
        <f t="shared" si="4"/>
        <v>243.2457</v>
      </c>
      <c r="P8" s="200"/>
      <c r="R8" s="3">
        <f t="shared" si="5"/>
        <v>25</v>
      </c>
    </row>
    <row r="9" spans="1:20" ht="17.100000000000001" customHeight="1" thickTop="1" thickBot="1">
      <c r="A9" s="112" t="s">
        <v>36</v>
      </c>
      <c r="B9" s="113">
        <v>95.5</v>
      </c>
      <c r="C9" s="114">
        <v>1985</v>
      </c>
      <c r="D9" s="115">
        <v>88</v>
      </c>
      <c r="E9" s="116">
        <v>92</v>
      </c>
      <c r="F9" s="107">
        <v>-96</v>
      </c>
      <c r="G9" s="117">
        <f t="shared" si="0"/>
        <v>92</v>
      </c>
      <c r="H9" s="115">
        <v>118</v>
      </c>
      <c r="I9" s="116">
        <v>123</v>
      </c>
      <c r="J9" s="122">
        <v>127</v>
      </c>
      <c r="K9" s="117">
        <f t="shared" si="1"/>
        <v>127</v>
      </c>
      <c r="L9" s="118">
        <f t="shared" si="2"/>
        <v>219</v>
      </c>
      <c r="M9" s="119">
        <f t="shared" si="3"/>
        <v>248.17079999999999</v>
      </c>
      <c r="N9" s="120">
        <f t="shared" si="6"/>
        <v>0</v>
      </c>
      <c r="O9" s="121">
        <f t="shared" si="4"/>
        <v>248.17079999999999</v>
      </c>
      <c r="P9" s="200"/>
      <c r="R9" s="3">
        <f t="shared" si="5"/>
        <v>29</v>
      </c>
      <c r="T9" s="8"/>
    </row>
    <row r="10" spans="1:20" ht="17.100000000000001" customHeight="1" thickTop="1" thickBot="1">
      <c r="A10" s="123" t="s">
        <v>37</v>
      </c>
      <c r="B10" s="113">
        <v>76.5</v>
      </c>
      <c r="C10" s="114">
        <v>1989</v>
      </c>
      <c r="D10" s="115">
        <v>90</v>
      </c>
      <c r="E10" s="116">
        <v>96</v>
      </c>
      <c r="F10" s="107">
        <v>-101</v>
      </c>
      <c r="G10" s="117">
        <f t="shared" si="0"/>
        <v>96</v>
      </c>
      <c r="H10" s="124">
        <v>110</v>
      </c>
      <c r="I10" s="125">
        <v>117</v>
      </c>
      <c r="J10" s="126">
        <v>122</v>
      </c>
      <c r="K10" s="117">
        <f t="shared" si="1"/>
        <v>122</v>
      </c>
      <c r="L10" s="118">
        <f t="shared" si="2"/>
        <v>218</v>
      </c>
      <c r="M10" s="119">
        <f t="shared" si="3"/>
        <v>275.53019999999998</v>
      </c>
      <c r="N10" s="120">
        <f t="shared" si="6"/>
        <v>0</v>
      </c>
      <c r="O10" s="121">
        <f t="shared" si="4"/>
        <v>275.53019999999998</v>
      </c>
      <c r="P10" s="200"/>
      <c r="R10" s="3">
        <f t="shared" si="5"/>
        <v>25</v>
      </c>
    </row>
    <row r="11" spans="1:20" ht="17.100000000000001" customHeight="1" thickTop="1" thickBot="1">
      <c r="A11" s="123" t="s">
        <v>38</v>
      </c>
      <c r="B11" s="113">
        <v>86</v>
      </c>
      <c r="C11" s="114">
        <v>1990</v>
      </c>
      <c r="D11" s="115">
        <v>72</v>
      </c>
      <c r="E11" s="107">
        <v>-76</v>
      </c>
      <c r="F11" s="122">
        <v>76</v>
      </c>
      <c r="G11" s="117">
        <f t="shared" si="0"/>
        <v>76</v>
      </c>
      <c r="H11" s="115">
        <v>95</v>
      </c>
      <c r="I11" s="116">
        <v>0</v>
      </c>
      <c r="J11" s="122">
        <v>0</v>
      </c>
      <c r="K11" s="117">
        <f t="shared" si="1"/>
        <v>95</v>
      </c>
      <c r="L11" s="118">
        <f t="shared" si="2"/>
        <v>171</v>
      </c>
      <c r="M11" s="119">
        <f t="shared" si="3"/>
        <v>203.1651</v>
      </c>
      <c r="N11" s="120">
        <f t="shared" si="6"/>
        <v>0</v>
      </c>
      <c r="O11" s="121">
        <f t="shared" si="4"/>
        <v>203.1651</v>
      </c>
      <c r="P11" s="200"/>
      <c r="R11" s="3">
        <f t="shared" si="5"/>
        <v>24</v>
      </c>
    </row>
    <row r="12" spans="1:20" ht="17.100000000000001" customHeight="1" thickTop="1" thickBot="1">
      <c r="A12" s="127" t="s">
        <v>39</v>
      </c>
      <c r="B12" s="128">
        <v>84.5</v>
      </c>
      <c r="C12" s="129">
        <v>1980</v>
      </c>
      <c r="D12" s="130">
        <v>90</v>
      </c>
      <c r="E12" s="131">
        <v>95</v>
      </c>
      <c r="F12" s="132">
        <v>100</v>
      </c>
      <c r="G12" s="133">
        <f t="shared" si="0"/>
        <v>100</v>
      </c>
      <c r="H12" s="134">
        <v>110</v>
      </c>
      <c r="I12" s="135">
        <v>115</v>
      </c>
      <c r="J12" s="136">
        <v>120</v>
      </c>
      <c r="K12" s="133">
        <f t="shared" si="1"/>
        <v>120</v>
      </c>
      <c r="L12" s="137">
        <f t="shared" si="2"/>
        <v>220</v>
      </c>
      <c r="M12" s="138">
        <f t="shared" si="3"/>
        <v>263.66999999999996</v>
      </c>
      <c r="N12" s="139">
        <f t="shared" si="6"/>
        <v>0</v>
      </c>
      <c r="O12" s="140">
        <f t="shared" si="4"/>
        <v>263.66999999999996</v>
      </c>
      <c r="P12" s="200"/>
      <c r="R12" s="3">
        <f t="shared" si="5"/>
        <v>34</v>
      </c>
    </row>
    <row r="13" spans="1:20" ht="0.6" customHeight="1" thickTop="1" thickBot="1">
      <c r="A13" s="201" t="s">
        <v>25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1" t="e">
        <f>SUM(O14:O19)-MIN(O14:O19)</f>
        <v>#NUM!</v>
      </c>
      <c r="Q13" t="e">
        <f>RANK(P13,($P$6,$P$13,$P$20,$P$27,$P$34,$P$41))</f>
        <v>#NUM!</v>
      </c>
    </row>
    <row r="14" spans="1:20" ht="16.899999999999999" hidden="1" customHeight="1" thickBot="1">
      <c r="A14" s="141"/>
      <c r="B14" s="101">
        <v>0</v>
      </c>
      <c r="C14" s="102"/>
      <c r="D14" s="103">
        <v>0</v>
      </c>
      <c r="E14" s="104">
        <v>0</v>
      </c>
      <c r="F14" s="105">
        <v>0</v>
      </c>
      <c r="G14" s="142">
        <f t="shared" ref="G14:G19" si="7">IF(MAX(D14:F14)&lt;0,0,MAX(D14:F14))</f>
        <v>0</v>
      </c>
      <c r="H14" s="143">
        <v>0</v>
      </c>
      <c r="I14" s="144">
        <v>0</v>
      </c>
      <c r="J14" s="145">
        <v>0</v>
      </c>
      <c r="K14" s="106">
        <f t="shared" ref="K14:K19" si="8">IF(MAX(H14:J14)&lt;0,0,MAX(H14:J14))</f>
        <v>0</v>
      </c>
      <c r="L14" s="146">
        <f t="shared" ref="L14:L19" si="9">G14+K14</f>
        <v>0</v>
      </c>
      <c r="M14" s="109" t="e">
        <f t="shared" ref="M14:M19" si="10">IF(ISNUMBER(B14),(IF(174.393&lt;B14,L14,TRUNC(10^(0.794358141*((LOG((B14/174.393)/LOG(10))*(LOG((B14/174.393)/LOG(10)))))),4)*L14)),0)</f>
        <v>#NUM!</v>
      </c>
      <c r="N14" s="110">
        <f t="shared" si="6"/>
        <v>0</v>
      </c>
      <c r="O14" s="147" t="e">
        <f t="shared" ref="O14:O19" si="11">M14+N14</f>
        <v>#NUM!</v>
      </c>
      <c r="P14" s="200" t="e">
        <f>Q13</f>
        <v>#NUM!</v>
      </c>
      <c r="R14" s="3">
        <f t="shared" ref="R14:R19" si="12">2014-C14</f>
        <v>2014</v>
      </c>
    </row>
    <row r="15" spans="1:20" ht="16.899999999999999" hidden="1" customHeight="1" thickTop="1" thickBot="1">
      <c r="A15" s="123"/>
      <c r="B15" s="113">
        <v>0</v>
      </c>
      <c r="C15" s="114"/>
      <c r="D15" s="115">
        <v>0</v>
      </c>
      <c r="E15" s="116">
        <v>0</v>
      </c>
      <c r="F15" s="148">
        <v>0</v>
      </c>
      <c r="G15" s="149">
        <f t="shared" si="7"/>
        <v>0</v>
      </c>
      <c r="H15" s="124">
        <v>0</v>
      </c>
      <c r="I15" s="125">
        <v>0</v>
      </c>
      <c r="J15" s="126">
        <v>0</v>
      </c>
      <c r="K15" s="117">
        <f t="shared" si="8"/>
        <v>0</v>
      </c>
      <c r="L15" s="150">
        <f t="shared" si="9"/>
        <v>0</v>
      </c>
      <c r="M15" s="119" t="e">
        <f t="shared" si="10"/>
        <v>#NUM!</v>
      </c>
      <c r="N15" s="120">
        <f t="shared" si="6"/>
        <v>0</v>
      </c>
      <c r="O15" s="151" t="e">
        <f t="shared" si="11"/>
        <v>#NUM!</v>
      </c>
      <c r="P15" s="200"/>
      <c r="R15" s="3">
        <f t="shared" si="12"/>
        <v>2014</v>
      </c>
    </row>
    <row r="16" spans="1:20" ht="16.899999999999999" hidden="1" customHeight="1" thickTop="1" thickBot="1">
      <c r="A16" s="123"/>
      <c r="B16" s="113">
        <v>0</v>
      </c>
      <c r="C16" s="114"/>
      <c r="D16" s="115">
        <v>0</v>
      </c>
      <c r="E16" s="116">
        <v>0</v>
      </c>
      <c r="F16" s="148">
        <v>0</v>
      </c>
      <c r="G16" s="149">
        <f t="shared" si="7"/>
        <v>0</v>
      </c>
      <c r="H16" s="124">
        <v>0</v>
      </c>
      <c r="I16" s="125">
        <v>0</v>
      </c>
      <c r="J16" s="126">
        <v>0</v>
      </c>
      <c r="K16" s="117">
        <f t="shared" si="8"/>
        <v>0</v>
      </c>
      <c r="L16" s="118">
        <f t="shared" si="9"/>
        <v>0</v>
      </c>
      <c r="M16" s="119" t="e">
        <f t="shared" si="10"/>
        <v>#NUM!</v>
      </c>
      <c r="N16" s="120">
        <f t="shared" si="6"/>
        <v>0</v>
      </c>
      <c r="O16" s="151" t="e">
        <f t="shared" si="11"/>
        <v>#NUM!</v>
      </c>
      <c r="P16" s="200"/>
      <c r="R16" s="3">
        <f t="shared" si="12"/>
        <v>2014</v>
      </c>
    </row>
    <row r="17" spans="1:18" ht="16.899999999999999" hidden="1" customHeight="1" thickTop="1" thickBot="1">
      <c r="A17" s="123"/>
      <c r="B17" s="113">
        <v>0</v>
      </c>
      <c r="C17" s="114"/>
      <c r="D17" s="115">
        <v>0</v>
      </c>
      <c r="E17" s="116">
        <v>0</v>
      </c>
      <c r="F17" s="148">
        <v>0</v>
      </c>
      <c r="G17" s="149">
        <f t="shared" si="7"/>
        <v>0</v>
      </c>
      <c r="H17" s="124">
        <v>0</v>
      </c>
      <c r="I17" s="125">
        <v>0</v>
      </c>
      <c r="J17" s="126">
        <v>0</v>
      </c>
      <c r="K17" s="117">
        <f t="shared" si="8"/>
        <v>0</v>
      </c>
      <c r="L17" s="150">
        <f t="shared" si="9"/>
        <v>0</v>
      </c>
      <c r="M17" s="119" t="e">
        <f t="shared" si="10"/>
        <v>#NUM!</v>
      </c>
      <c r="N17" s="120">
        <f t="shared" si="6"/>
        <v>0</v>
      </c>
      <c r="O17" s="151" t="e">
        <f t="shared" si="11"/>
        <v>#NUM!</v>
      </c>
      <c r="P17" s="200"/>
      <c r="R17" s="3">
        <f t="shared" si="12"/>
        <v>2014</v>
      </c>
    </row>
    <row r="18" spans="1:18" ht="16.899999999999999" hidden="1" customHeight="1" thickTop="1" thickBot="1">
      <c r="A18" s="123"/>
      <c r="B18" s="113">
        <v>0</v>
      </c>
      <c r="C18" s="114"/>
      <c r="D18" s="115">
        <v>0</v>
      </c>
      <c r="E18" s="116">
        <v>0</v>
      </c>
      <c r="F18" s="148">
        <v>0</v>
      </c>
      <c r="G18" s="149">
        <f t="shared" si="7"/>
        <v>0</v>
      </c>
      <c r="H18" s="115">
        <v>0</v>
      </c>
      <c r="I18" s="116">
        <v>0</v>
      </c>
      <c r="J18" s="122">
        <v>0</v>
      </c>
      <c r="K18" s="117">
        <v>0</v>
      </c>
      <c r="L18" s="150">
        <f t="shared" si="9"/>
        <v>0</v>
      </c>
      <c r="M18" s="119" t="e">
        <f t="shared" si="10"/>
        <v>#NUM!</v>
      </c>
      <c r="N18" s="120">
        <f t="shared" si="6"/>
        <v>0</v>
      </c>
      <c r="O18" s="151" t="e">
        <f t="shared" si="11"/>
        <v>#NUM!</v>
      </c>
      <c r="P18" s="200"/>
      <c r="R18" s="3">
        <f t="shared" si="12"/>
        <v>2014</v>
      </c>
    </row>
    <row r="19" spans="1:18" ht="16.899999999999999" hidden="1" customHeight="1" thickTop="1" thickBot="1">
      <c r="A19" s="127"/>
      <c r="B19" s="128">
        <v>0</v>
      </c>
      <c r="C19" s="129"/>
      <c r="D19" s="130">
        <v>0</v>
      </c>
      <c r="E19" s="131">
        <v>0</v>
      </c>
      <c r="F19" s="152">
        <v>0</v>
      </c>
      <c r="G19" s="153">
        <f t="shared" si="7"/>
        <v>0</v>
      </c>
      <c r="H19" s="130">
        <v>0</v>
      </c>
      <c r="I19" s="131">
        <v>0</v>
      </c>
      <c r="J19" s="132">
        <v>0</v>
      </c>
      <c r="K19" s="133">
        <f t="shared" si="8"/>
        <v>0</v>
      </c>
      <c r="L19" s="154">
        <f t="shared" si="9"/>
        <v>0</v>
      </c>
      <c r="M19" s="138" t="e">
        <f t="shared" si="10"/>
        <v>#NUM!</v>
      </c>
      <c r="N19" s="139">
        <f t="shared" si="6"/>
        <v>0</v>
      </c>
      <c r="O19" s="155" t="e">
        <f t="shared" si="11"/>
        <v>#NUM!</v>
      </c>
      <c r="P19" s="200"/>
      <c r="R19" s="3">
        <f t="shared" si="12"/>
        <v>2014</v>
      </c>
    </row>
    <row r="20" spans="1:18" ht="20.100000000000001" customHeight="1" thickTop="1" thickBot="1">
      <c r="A20" s="201" t="s">
        <v>26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">
        <f>SUM(O21:O26)-MIN(O21:O26)</f>
        <v>1122.5153</v>
      </c>
      <c r="Q20" t="e">
        <f>RANK(P20,($P$6,$P$13,$P$20,$P$27,$P$34,$P$41))</f>
        <v>#NUM!</v>
      </c>
    </row>
    <row r="21" spans="1:18" s="21" customFormat="1" ht="18" customHeight="1" thickBot="1">
      <c r="A21" s="156" t="s">
        <v>48</v>
      </c>
      <c r="B21" s="157">
        <v>100</v>
      </c>
      <c r="C21" s="158">
        <v>1985</v>
      </c>
      <c r="D21" s="107">
        <v>-100</v>
      </c>
      <c r="E21" s="159">
        <v>100</v>
      </c>
      <c r="F21" s="160">
        <v>105</v>
      </c>
      <c r="G21" s="106">
        <f t="shared" ref="G21:G26" si="13">IF(MAX(D21:F21)&lt;0,0,MAX(D21:F21))</f>
        <v>105</v>
      </c>
      <c r="H21" s="161">
        <v>110</v>
      </c>
      <c r="I21" s="159">
        <v>115</v>
      </c>
      <c r="J21" s="107">
        <v>-120</v>
      </c>
      <c r="K21" s="106">
        <f t="shared" ref="K21:K26" si="14">IF(MAX(H21:J21)&lt;0,0,MAX(H21:J21))</f>
        <v>115</v>
      </c>
      <c r="L21" s="162">
        <f t="shared" ref="L21:L26" si="15">G21+K21</f>
        <v>220</v>
      </c>
      <c r="M21" s="163">
        <f t="shared" ref="M21:M26" si="16">IF(ISNUMBER(B21),(IF(174.393&lt;B21,L21,TRUNC(10^(0.794358141*((LOG((B21/174.393)/LOG(10))*(LOG((B21/174.393)/LOG(10)))))),4)*L21)),0)</f>
        <v>244.77200000000002</v>
      </c>
      <c r="N21" s="110">
        <f t="shared" si="6"/>
        <v>0</v>
      </c>
      <c r="O21" s="164">
        <f t="shared" ref="O21:O26" si="17">M21+N21</f>
        <v>244.77200000000002</v>
      </c>
      <c r="P21" s="200" t="s">
        <v>56</v>
      </c>
      <c r="R21" s="3">
        <f t="shared" ref="R21:R26" si="18">2014-C21</f>
        <v>29</v>
      </c>
    </row>
    <row r="22" spans="1:18" s="21" customFormat="1" ht="17.45" customHeight="1" thickTop="1" thickBot="1">
      <c r="A22" s="165" t="s">
        <v>49</v>
      </c>
      <c r="B22" s="166">
        <v>95</v>
      </c>
      <c r="C22" s="167">
        <v>1987</v>
      </c>
      <c r="D22" s="168">
        <v>70</v>
      </c>
      <c r="E22" s="107">
        <v>-75</v>
      </c>
      <c r="F22" s="168">
        <v>75</v>
      </c>
      <c r="G22" s="117">
        <f t="shared" si="13"/>
        <v>75</v>
      </c>
      <c r="H22" s="169">
        <v>-100</v>
      </c>
      <c r="I22" s="107">
        <v>100</v>
      </c>
      <c r="J22" s="170">
        <v>105</v>
      </c>
      <c r="K22" s="117">
        <f>IF(MAX(H22:J22)&lt;0,0,MAX(H22:J22))</f>
        <v>105</v>
      </c>
      <c r="L22" s="171">
        <f>G22+K22</f>
        <v>180</v>
      </c>
      <c r="M22" s="172">
        <f t="shared" si="16"/>
        <v>204.42599999999999</v>
      </c>
      <c r="N22" s="120">
        <f t="shared" si="6"/>
        <v>0</v>
      </c>
      <c r="O22" s="173">
        <f t="shared" si="17"/>
        <v>204.42599999999999</v>
      </c>
      <c r="P22" s="200"/>
      <c r="R22" s="3">
        <f t="shared" si="18"/>
        <v>27</v>
      </c>
    </row>
    <row r="23" spans="1:18" s="21" customFormat="1" ht="19.899999999999999" customHeight="1" thickTop="1" thickBot="1">
      <c r="A23" s="165" t="s">
        <v>50</v>
      </c>
      <c r="B23" s="166">
        <v>93</v>
      </c>
      <c r="C23" s="167">
        <v>1989</v>
      </c>
      <c r="D23" s="168">
        <v>60</v>
      </c>
      <c r="E23" s="116">
        <v>65</v>
      </c>
      <c r="F23" s="174">
        <v>70</v>
      </c>
      <c r="G23" s="117">
        <f t="shared" si="13"/>
        <v>70</v>
      </c>
      <c r="H23" s="169">
        <v>80</v>
      </c>
      <c r="I23" s="107">
        <v>90</v>
      </c>
      <c r="J23" s="170">
        <v>95</v>
      </c>
      <c r="K23" s="117">
        <f>IF(MAX(H23:J23)&lt;0,0,MAX(H23:J23))</f>
        <v>95</v>
      </c>
      <c r="L23" s="171">
        <f>G23+K23</f>
        <v>165</v>
      </c>
      <c r="M23" s="172">
        <f t="shared" si="16"/>
        <v>189.10649999999998</v>
      </c>
      <c r="N23" s="120">
        <f t="shared" si="6"/>
        <v>0</v>
      </c>
      <c r="O23" s="173">
        <f t="shared" si="17"/>
        <v>189.10649999999998</v>
      </c>
      <c r="P23" s="200"/>
      <c r="R23" s="3">
        <f t="shared" si="18"/>
        <v>25</v>
      </c>
    </row>
    <row r="24" spans="1:18" s="21" customFormat="1" ht="18.600000000000001" customHeight="1" thickTop="1" thickBot="1">
      <c r="A24" s="165" t="s">
        <v>51</v>
      </c>
      <c r="B24" s="166">
        <v>94.5</v>
      </c>
      <c r="C24" s="167">
        <v>1992</v>
      </c>
      <c r="D24" s="168">
        <v>75</v>
      </c>
      <c r="E24" s="116">
        <v>82</v>
      </c>
      <c r="F24" s="116">
        <v>87</v>
      </c>
      <c r="G24" s="117">
        <f t="shared" si="13"/>
        <v>87</v>
      </c>
      <c r="H24" s="169">
        <v>95</v>
      </c>
      <c r="I24" s="116">
        <v>102</v>
      </c>
      <c r="J24" s="170">
        <v>107</v>
      </c>
      <c r="K24" s="117">
        <f t="shared" si="14"/>
        <v>107</v>
      </c>
      <c r="L24" s="171">
        <f t="shared" si="15"/>
        <v>194</v>
      </c>
      <c r="M24" s="172">
        <f t="shared" si="16"/>
        <v>220.81080000000003</v>
      </c>
      <c r="N24" s="120">
        <f t="shared" si="6"/>
        <v>0</v>
      </c>
      <c r="O24" s="173">
        <f t="shared" si="17"/>
        <v>220.81080000000003</v>
      </c>
      <c r="P24" s="200"/>
      <c r="R24" s="3">
        <f t="shared" si="18"/>
        <v>22</v>
      </c>
    </row>
    <row r="25" spans="1:18" s="21" customFormat="1" ht="18.600000000000001" customHeight="1" thickTop="1" thickBot="1">
      <c r="A25" s="165" t="s">
        <v>52</v>
      </c>
      <c r="B25" s="166">
        <v>82</v>
      </c>
      <c r="C25" s="167">
        <v>1994</v>
      </c>
      <c r="D25" s="168">
        <v>82</v>
      </c>
      <c r="E25" s="107">
        <v>87</v>
      </c>
      <c r="F25" s="170">
        <v>90</v>
      </c>
      <c r="G25" s="117">
        <f t="shared" si="13"/>
        <v>90</v>
      </c>
      <c r="H25" s="169">
        <v>100</v>
      </c>
      <c r="I25" s="107">
        <v>105</v>
      </c>
      <c r="J25" s="170">
        <v>110</v>
      </c>
      <c r="K25" s="117">
        <f t="shared" si="14"/>
        <v>110</v>
      </c>
      <c r="L25" s="171">
        <f>G25+K25</f>
        <v>200</v>
      </c>
      <c r="M25" s="172">
        <f t="shared" si="16"/>
        <v>243.4</v>
      </c>
      <c r="N25" s="120">
        <f t="shared" si="6"/>
        <v>20</v>
      </c>
      <c r="O25" s="173">
        <f t="shared" si="17"/>
        <v>263.39999999999998</v>
      </c>
      <c r="P25" s="200"/>
      <c r="R25" s="3">
        <f t="shared" si="18"/>
        <v>20</v>
      </c>
    </row>
    <row r="26" spans="1:18" s="21" customFormat="1" ht="19.899999999999999" customHeight="1" thickTop="1" thickBot="1">
      <c r="A26" s="175" t="s">
        <v>35</v>
      </c>
      <c r="B26" s="176">
        <v>78.5</v>
      </c>
      <c r="C26" s="177">
        <v>1953</v>
      </c>
      <c r="D26" s="178">
        <v>40</v>
      </c>
      <c r="E26" s="179">
        <v>42</v>
      </c>
      <c r="F26" s="180">
        <v>44</v>
      </c>
      <c r="G26" s="117">
        <f t="shared" si="13"/>
        <v>44</v>
      </c>
      <c r="H26" s="181">
        <v>50</v>
      </c>
      <c r="I26" s="182">
        <v>53</v>
      </c>
      <c r="J26" s="180">
        <v>56</v>
      </c>
      <c r="K26" s="117">
        <f t="shared" si="14"/>
        <v>56</v>
      </c>
      <c r="L26" s="183">
        <f t="shared" si="15"/>
        <v>100</v>
      </c>
      <c r="M26" s="184">
        <f t="shared" si="16"/>
        <v>124.58</v>
      </c>
      <c r="N26" s="139">
        <f t="shared" si="6"/>
        <v>0</v>
      </c>
      <c r="O26" s="185">
        <f t="shared" si="17"/>
        <v>124.58</v>
      </c>
      <c r="P26" s="200"/>
      <c r="R26" s="3">
        <f t="shared" si="18"/>
        <v>61</v>
      </c>
    </row>
    <row r="27" spans="1:18" ht="22.9" customHeight="1" thickTop="1" thickBot="1">
      <c r="A27" s="199" t="s">
        <v>27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2">
        <f>SUM(O28:O33)-MIN(O28:O33)</f>
        <v>1122.5329999999999</v>
      </c>
      <c r="Q27" t="e">
        <f>RANK(P27,($P$6,$P$13,$P$20,$P$27,$P$34,$P$41))</f>
        <v>#NUM!</v>
      </c>
    </row>
    <row r="28" spans="1:18" ht="17.100000000000001" customHeight="1" thickBot="1">
      <c r="A28" s="186" t="s">
        <v>41</v>
      </c>
      <c r="B28" s="157">
        <v>92</v>
      </c>
      <c r="C28" s="158">
        <v>1975</v>
      </c>
      <c r="D28" s="187">
        <v>85</v>
      </c>
      <c r="E28" s="104">
        <v>90</v>
      </c>
      <c r="F28" s="160">
        <v>95</v>
      </c>
      <c r="G28" s="106">
        <f t="shared" ref="G28:G33" si="19">IF(MAX(D28:F28)&lt;0,0,MAX(D28:F28))</f>
        <v>95</v>
      </c>
      <c r="H28" s="103">
        <v>110</v>
      </c>
      <c r="I28" s="104">
        <v>123</v>
      </c>
      <c r="J28" s="107">
        <v>-126</v>
      </c>
      <c r="K28" s="106">
        <f t="shared" ref="K28:K33" si="20">IF(MAX(H28:J28)&lt;0,0,MAX(H28:J28))</f>
        <v>123</v>
      </c>
      <c r="L28" s="162">
        <f t="shared" ref="L28:L33" si="21">G28+K28</f>
        <v>218</v>
      </c>
      <c r="M28" s="163">
        <f t="shared" ref="M28:M33" si="22">IF(ISNUMBER(B28),(IF(174.393&lt;B28,L28,TRUNC(10^(0.794358141*((LOG((B28/174.393)/LOG(10))*(LOG((B28/174.393)/LOG(10)))))),4)*L28)),0)</f>
        <v>251.02699999999999</v>
      </c>
      <c r="N28" s="110">
        <f t="shared" si="6"/>
        <v>0</v>
      </c>
      <c r="O28" s="164">
        <f t="shared" ref="O28:O33" si="23">M28+N28</f>
        <v>251.02699999999999</v>
      </c>
      <c r="P28" s="200" t="s">
        <v>54</v>
      </c>
      <c r="Q28" s="28"/>
      <c r="R28" s="3">
        <f t="shared" ref="R28:R33" si="24">2014-C28</f>
        <v>39</v>
      </c>
    </row>
    <row r="29" spans="1:18" ht="17.100000000000001" customHeight="1" thickTop="1" thickBot="1">
      <c r="A29" s="165" t="s">
        <v>31</v>
      </c>
      <c r="B29" s="166">
        <v>98.5</v>
      </c>
      <c r="C29" s="167">
        <v>1993</v>
      </c>
      <c r="D29" s="115">
        <v>77</v>
      </c>
      <c r="E29" s="116">
        <v>80</v>
      </c>
      <c r="F29" s="122">
        <v>84</v>
      </c>
      <c r="G29" s="106">
        <f t="shared" si="19"/>
        <v>84</v>
      </c>
      <c r="H29" s="115">
        <v>100</v>
      </c>
      <c r="I29" s="116">
        <v>104</v>
      </c>
      <c r="J29" s="122">
        <v>106</v>
      </c>
      <c r="K29" s="117">
        <f t="shared" si="20"/>
        <v>106</v>
      </c>
      <c r="L29" s="171">
        <f t="shared" si="21"/>
        <v>190</v>
      </c>
      <c r="M29" s="172">
        <f t="shared" si="22"/>
        <v>212.62899999999999</v>
      </c>
      <c r="N29" s="120">
        <f t="shared" si="6"/>
        <v>0</v>
      </c>
      <c r="O29" s="173">
        <f t="shared" si="23"/>
        <v>212.62899999999999</v>
      </c>
      <c r="P29" s="200"/>
      <c r="Q29" s="28"/>
      <c r="R29" s="3">
        <f t="shared" si="24"/>
        <v>21</v>
      </c>
    </row>
    <row r="30" spans="1:18" ht="17.100000000000001" customHeight="1" thickTop="1" thickBot="1">
      <c r="A30" s="165" t="s">
        <v>44</v>
      </c>
      <c r="B30" s="166">
        <v>85</v>
      </c>
      <c r="C30" s="167">
        <v>1957</v>
      </c>
      <c r="D30" s="168">
        <v>79</v>
      </c>
      <c r="E30" s="116">
        <v>85</v>
      </c>
      <c r="F30" s="107">
        <v>-87</v>
      </c>
      <c r="G30" s="117">
        <f t="shared" si="19"/>
        <v>85</v>
      </c>
      <c r="H30" s="115">
        <v>98</v>
      </c>
      <c r="I30" s="116">
        <v>102</v>
      </c>
      <c r="J30" s="122">
        <v>105</v>
      </c>
      <c r="K30" s="117">
        <f t="shared" si="20"/>
        <v>105</v>
      </c>
      <c r="L30" s="171">
        <f t="shared" si="21"/>
        <v>190</v>
      </c>
      <c r="M30" s="172">
        <f t="shared" si="22"/>
        <v>227.05</v>
      </c>
      <c r="N30" s="120">
        <f t="shared" si="6"/>
        <v>0</v>
      </c>
      <c r="O30" s="173">
        <f t="shared" si="23"/>
        <v>227.05</v>
      </c>
      <c r="P30" s="200"/>
      <c r="Q30" s="28"/>
      <c r="R30" s="3">
        <f t="shared" si="24"/>
        <v>57</v>
      </c>
    </row>
    <row r="31" spans="1:18" ht="17.100000000000001" customHeight="1" thickTop="1" thickBot="1">
      <c r="A31" s="165" t="s">
        <v>28</v>
      </c>
      <c r="B31" s="166">
        <v>76.8</v>
      </c>
      <c r="C31" s="167">
        <v>1998</v>
      </c>
      <c r="D31" s="168">
        <v>50</v>
      </c>
      <c r="E31" s="116">
        <v>53</v>
      </c>
      <c r="F31" s="122">
        <v>55</v>
      </c>
      <c r="G31" s="117">
        <f t="shared" si="19"/>
        <v>55</v>
      </c>
      <c r="H31" s="124">
        <v>74</v>
      </c>
      <c r="I31" s="125">
        <v>80</v>
      </c>
      <c r="J31" s="126">
        <v>82</v>
      </c>
      <c r="K31" s="117">
        <f t="shared" si="20"/>
        <v>82</v>
      </c>
      <c r="L31" s="171">
        <f t="shared" si="21"/>
        <v>137</v>
      </c>
      <c r="M31" s="172">
        <f t="shared" si="22"/>
        <v>172.77070000000001</v>
      </c>
      <c r="N31" s="120">
        <f t="shared" si="6"/>
        <v>30</v>
      </c>
      <c r="O31" s="173">
        <f t="shared" si="23"/>
        <v>202.77070000000001</v>
      </c>
      <c r="P31" s="200"/>
      <c r="Q31" s="28"/>
      <c r="R31" s="3">
        <f t="shared" si="24"/>
        <v>16</v>
      </c>
    </row>
    <row r="32" spans="1:18" ht="17.100000000000001" customHeight="1" thickTop="1" thickBot="1">
      <c r="A32" s="165" t="s">
        <v>43</v>
      </c>
      <c r="B32" s="166">
        <v>81</v>
      </c>
      <c r="C32" s="167">
        <v>1992</v>
      </c>
      <c r="D32" s="168">
        <v>-82</v>
      </c>
      <c r="E32" s="116">
        <v>82</v>
      </c>
      <c r="F32" s="107">
        <v>-85</v>
      </c>
      <c r="G32" s="117">
        <f t="shared" si="19"/>
        <v>82</v>
      </c>
      <c r="H32" s="115">
        <v>105</v>
      </c>
      <c r="I32" s="107">
        <v>-110</v>
      </c>
      <c r="J32" s="107">
        <v>-110</v>
      </c>
      <c r="K32" s="117">
        <f t="shared" si="20"/>
        <v>105</v>
      </c>
      <c r="L32" s="171">
        <f t="shared" si="21"/>
        <v>187</v>
      </c>
      <c r="M32" s="172">
        <f t="shared" si="22"/>
        <v>229.05630000000002</v>
      </c>
      <c r="N32" s="120">
        <f t="shared" si="6"/>
        <v>0</v>
      </c>
      <c r="O32" s="173">
        <f t="shared" si="23"/>
        <v>229.05630000000002</v>
      </c>
      <c r="P32" s="200"/>
      <c r="R32" s="3">
        <f t="shared" si="24"/>
        <v>22</v>
      </c>
    </row>
    <row r="33" spans="1:18" ht="17.100000000000001" customHeight="1" thickTop="1" thickBot="1">
      <c r="A33" s="175"/>
      <c r="B33" s="176"/>
      <c r="C33" s="177"/>
      <c r="D33" s="178"/>
      <c r="E33" s="131"/>
      <c r="F33" s="132"/>
      <c r="G33" s="133">
        <f t="shared" si="19"/>
        <v>0</v>
      </c>
      <c r="H33" s="134"/>
      <c r="I33" s="135"/>
      <c r="J33" s="136"/>
      <c r="K33" s="133">
        <f t="shared" si="20"/>
        <v>0</v>
      </c>
      <c r="L33" s="183">
        <f t="shared" si="21"/>
        <v>0</v>
      </c>
      <c r="M33" s="184">
        <f t="shared" si="22"/>
        <v>0</v>
      </c>
      <c r="N33" s="139">
        <f t="shared" si="6"/>
        <v>0</v>
      </c>
      <c r="O33" s="185">
        <f t="shared" si="23"/>
        <v>0</v>
      </c>
      <c r="P33" s="200"/>
      <c r="R33" s="3">
        <f t="shared" si="24"/>
        <v>2014</v>
      </c>
    </row>
    <row r="34" spans="1:18" ht="20.100000000000001" customHeight="1" thickTop="1" thickBot="1">
      <c r="A34" s="201" t="s">
        <v>42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">
        <f>SUM(O35:O40)-MIN(O35:O40)</f>
        <v>834.16279999999995</v>
      </c>
      <c r="Q34" t="e">
        <f>RANK(P34,($P$6,$P$13,$P$20,$P$27,$P$34,$P$41))</f>
        <v>#NUM!</v>
      </c>
    </row>
    <row r="35" spans="1:18" ht="17.100000000000001" customHeight="1" thickBot="1">
      <c r="A35" s="156" t="s">
        <v>29</v>
      </c>
      <c r="B35" s="157">
        <v>82</v>
      </c>
      <c r="C35" s="158">
        <v>1999</v>
      </c>
      <c r="D35" s="104">
        <v>52</v>
      </c>
      <c r="E35" s="159">
        <v>54</v>
      </c>
      <c r="F35" s="105">
        <v>56</v>
      </c>
      <c r="G35" s="149">
        <f t="shared" ref="G35:G40" si="25">IF(MAX(D35:F35)&lt;0,0,MAX(D35:F35))</f>
        <v>56</v>
      </c>
      <c r="H35" s="143">
        <v>63</v>
      </c>
      <c r="I35" s="144">
        <v>68</v>
      </c>
      <c r="J35" s="188">
        <v>70</v>
      </c>
      <c r="K35" s="106">
        <f t="shared" ref="K35:K40" si="26">IF(MAX(H35:J35)&lt;0,0,MAX(H35:J35))</f>
        <v>70</v>
      </c>
      <c r="L35" s="146">
        <f t="shared" ref="L35:L40" si="27">G35+K35</f>
        <v>126</v>
      </c>
      <c r="M35" s="109">
        <f t="shared" ref="M35:M40" si="28">IF(ISNUMBER(B35),(IF(174.393&lt;B35,L35,TRUNC(10^(0.794358141*((LOG((B35/174.393)/LOG(10))*(LOG((B35/174.393)/LOG(10)))))),4)*L35)),0)</f>
        <v>153.34200000000001</v>
      </c>
      <c r="N35" s="120">
        <f t="shared" si="6"/>
        <v>30</v>
      </c>
      <c r="O35" s="164">
        <f t="shared" ref="O35:O40" si="29">M35+N35</f>
        <v>183.34200000000001</v>
      </c>
      <c r="P35" s="200" t="s">
        <v>55</v>
      </c>
      <c r="R35" s="3">
        <f t="shared" ref="R35:R40" si="30">2014-C35</f>
        <v>15</v>
      </c>
    </row>
    <row r="36" spans="1:18" ht="17.100000000000001" customHeight="1" thickTop="1" thickBot="1">
      <c r="A36" s="165" t="s">
        <v>30</v>
      </c>
      <c r="B36" s="166">
        <v>101</v>
      </c>
      <c r="C36" s="167">
        <v>1981</v>
      </c>
      <c r="D36" s="189">
        <v>65</v>
      </c>
      <c r="E36" s="116">
        <v>70</v>
      </c>
      <c r="F36" s="174">
        <v>72</v>
      </c>
      <c r="G36" s="149">
        <f t="shared" si="25"/>
        <v>72</v>
      </c>
      <c r="H36" s="115">
        <v>85</v>
      </c>
      <c r="I36" s="116">
        <v>90</v>
      </c>
      <c r="J36" s="122">
        <v>95</v>
      </c>
      <c r="K36" s="117">
        <f t="shared" si="26"/>
        <v>95</v>
      </c>
      <c r="L36" s="150">
        <f t="shared" si="27"/>
        <v>167</v>
      </c>
      <c r="M36" s="119">
        <f t="shared" si="28"/>
        <v>185.1028</v>
      </c>
      <c r="N36" s="120">
        <f t="shared" si="6"/>
        <v>0</v>
      </c>
      <c r="O36" s="173">
        <f t="shared" si="29"/>
        <v>185.1028</v>
      </c>
      <c r="P36" s="200"/>
      <c r="R36" s="3">
        <f t="shared" si="30"/>
        <v>33</v>
      </c>
    </row>
    <row r="37" spans="1:18" ht="17.100000000000001" customHeight="1" thickTop="1" thickBot="1">
      <c r="A37" s="165" t="s">
        <v>45</v>
      </c>
      <c r="B37" s="166">
        <v>70</v>
      </c>
      <c r="C37" s="167">
        <v>1951</v>
      </c>
      <c r="D37" s="190">
        <v>50</v>
      </c>
      <c r="E37" s="107">
        <v>53</v>
      </c>
      <c r="F37" s="148">
        <v>55</v>
      </c>
      <c r="G37" s="149">
        <f t="shared" si="25"/>
        <v>55</v>
      </c>
      <c r="H37" s="115">
        <v>70</v>
      </c>
      <c r="I37" s="116">
        <v>73</v>
      </c>
      <c r="J37" s="122">
        <v>75</v>
      </c>
      <c r="K37" s="117">
        <f t="shared" si="26"/>
        <v>75</v>
      </c>
      <c r="L37" s="150">
        <f t="shared" si="27"/>
        <v>130</v>
      </c>
      <c r="M37" s="119">
        <f t="shared" si="28"/>
        <v>173.29</v>
      </c>
      <c r="N37" s="120">
        <f t="shared" si="6"/>
        <v>0</v>
      </c>
      <c r="O37" s="173">
        <f t="shared" si="29"/>
        <v>173.29</v>
      </c>
      <c r="P37" s="200"/>
      <c r="R37" s="3">
        <f t="shared" si="30"/>
        <v>63</v>
      </c>
    </row>
    <row r="38" spans="1:18" ht="17.100000000000001" customHeight="1" thickTop="1" thickBot="1">
      <c r="A38" s="165" t="s">
        <v>46</v>
      </c>
      <c r="B38" s="166">
        <v>69.5</v>
      </c>
      <c r="C38" s="167">
        <v>1947</v>
      </c>
      <c r="D38" s="190">
        <v>47</v>
      </c>
      <c r="E38" s="107">
        <v>50</v>
      </c>
      <c r="F38" s="148">
        <v>0</v>
      </c>
      <c r="G38" s="149">
        <f t="shared" si="25"/>
        <v>50</v>
      </c>
      <c r="H38" s="107">
        <v>-60</v>
      </c>
      <c r="I38" s="107">
        <v>-60</v>
      </c>
      <c r="J38" s="191">
        <v>60</v>
      </c>
      <c r="K38" s="117">
        <f t="shared" si="26"/>
        <v>60</v>
      </c>
      <c r="L38" s="150">
        <f t="shared" si="27"/>
        <v>110</v>
      </c>
      <c r="M38" s="119">
        <f t="shared" si="28"/>
        <v>147.29</v>
      </c>
      <c r="N38" s="120">
        <f t="shared" si="6"/>
        <v>0</v>
      </c>
      <c r="O38" s="173">
        <f t="shared" si="29"/>
        <v>147.29</v>
      </c>
      <c r="P38" s="200"/>
      <c r="R38" s="3">
        <f t="shared" si="30"/>
        <v>67</v>
      </c>
    </row>
    <row r="39" spans="1:18" ht="17.100000000000001" customHeight="1" thickTop="1" thickBot="1">
      <c r="A39" s="165" t="s">
        <v>32</v>
      </c>
      <c r="B39" s="166">
        <v>60</v>
      </c>
      <c r="C39" s="167">
        <v>1977</v>
      </c>
      <c r="D39" s="190">
        <v>36</v>
      </c>
      <c r="E39" s="148">
        <v>39</v>
      </c>
      <c r="F39" s="148">
        <v>41</v>
      </c>
      <c r="G39" s="192">
        <f t="shared" si="25"/>
        <v>41</v>
      </c>
      <c r="H39" s="124">
        <v>53</v>
      </c>
      <c r="I39" s="125">
        <v>55</v>
      </c>
      <c r="J39" s="193">
        <v>57</v>
      </c>
      <c r="K39" s="117">
        <f t="shared" si="26"/>
        <v>57</v>
      </c>
      <c r="L39" s="150">
        <f t="shared" si="27"/>
        <v>98</v>
      </c>
      <c r="M39" s="119">
        <f t="shared" si="28"/>
        <v>145.13800000000001</v>
      </c>
      <c r="N39" s="120">
        <f t="shared" si="6"/>
        <v>0</v>
      </c>
      <c r="O39" s="173">
        <f t="shared" si="29"/>
        <v>145.13800000000001</v>
      </c>
      <c r="P39" s="200"/>
      <c r="R39" s="3">
        <f t="shared" si="30"/>
        <v>37</v>
      </c>
    </row>
    <row r="40" spans="1:18" ht="17.100000000000001" customHeight="1" thickTop="1" thickBot="1">
      <c r="A40" s="175"/>
      <c r="B40" s="176"/>
      <c r="C40" s="177"/>
      <c r="D40" s="194"/>
      <c r="E40" s="179"/>
      <c r="F40" s="152"/>
      <c r="G40" s="153">
        <f t="shared" si="25"/>
        <v>0</v>
      </c>
      <c r="H40" s="130"/>
      <c r="I40" s="131"/>
      <c r="J40" s="195"/>
      <c r="K40" s="133">
        <f t="shared" si="26"/>
        <v>0</v>
      </c>
      <c r="L40" s="154">
        <f t="shared" si="27"/>
        <v>0</v>
      </c>
      <c r="M40" s="138">
        <f t="shared" si="28"/>
        <v>0</v>
      </c>
      <c r="N40" s="139">
        <f t="shared" si="6"/>
        <v>0</v>
      </c>
      <c r="O40" s="185">
        <f t="shared" si="29"/>
        <v>0</v>
      </c>
      <c r="P40" s="200"/>
      <c r="R40" s="3">
        <f t="shared" si="30"/>
        <v>2014</v>
      </c>
    </row>
    <row r="41" spans="1:18" ht="6" customHeight="1" thickTop="1" thickBot="1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" t="e">
        <f>SUM(O42:O47)-MIN(O42:O47)</f>
        <v>#NUM!</v>
      </c>
      <c r="Q41" t="e">
        <f>RANK(P41,($P$6,$P$13,$P$20,$P$27,$P$34,$P$41))</f>
        <v>#NUM!</v>
      </c>
      <c r="R41" s="30"/>
    </row>
    <row r="42" spans="1:18" ht="16.5" hidden="1" customHeight="1" thickBot="1">
      <c r="A42" s="18"/>
      <c r="B42" s="19">
        <v>0</v>
      </c>
      <c r="C42" s="20"/>
      <c r="D42" s="60">
        <v>0</v>
      </c>
      <c r="E42" s="57">
        <v>0</v>
      </c>
      <c r="F42" s="53">
        <v>0</v>
      </c>
      <c r="G42" s="31">
        <f t="shared" ref="G42:G47" si="31">IF(MAX(D42:F42)&lt;0,0,MAX(D42:F42))</f>
        <v>0</v>
      </c>
      <c r="H42" s="60">
        <v>0</v>
      </c>
      <c r="I42" s="57">
        <v>0</v>
      </c>
      <c r="J42" s="53">
        <v>0</v>
      </c>
      <c r="K42" s="32">
        <f t="shared" ref="K42:K47" si="32">IF(MAX(H42:J42)&lt;0,0,MAX(H42:J42))</f>
        <v>0</v>
      </c>
      <c r="L42" s="12">
        <f t="shared" ref="L42:L47" si="33">G42+K42</f>
        <v>0</v>
      </c>
      <c r="M42" s="4" t="e">
        <f t="shared" ref="M42:M47" si="34">IF(ISNUMBER(B42),(IF(174.393&lt;B42,L42,TRUNC(10^(0.794358141*((LOG((B42/174.393)/LOG(10))*(LOG((B42/174.393)/LOG(10)))))),4)*L42)),0)</f>
        <v>#NUM!</v>
      </c>
      <c r="N42" s="5">
        <f t="shared" si="6"/>
        <v>0</v>
      </c>
      <c r="O42" s="13" t="e">
        <f t="shared" ref="O42:O47" si="35">M42+N42</f>
        <v>#NUM!</v>
      </c>
      <c r="P42" s="202"/>
      <c r="R42" s="3">
        <f t="shared" ref="R42:R47" si="36">2014-C42</f>
        <v>2014</v>
      </c>
    </row>
    <row r="43" spans="1:18" ht="16.5" hidden="1" customHeight="1" thickTop="1" thickBot="1">
      <c r="A43" s="22"/>
      <c r="B43" s="23">
        <v>0</v>
      </c>
      <c r="C43" s="24"/>
      <c r="D43" s="61">
        <v>0</v>
      </c>
      <c r="E43" s="58">
        <v>0</v>
      </c>
      <c r="F43" s="53">
        <v>0</v>
      </c>
      <c r="G43" s="33">
        <f t="shared" si="31"/>
        <v>0</v>
      </c>
      <c r="H43" s="61">
        <v>0</v>
      </c>
      <c r="I43" s="58">
        <v>0</v>
      </c>
      <c r="J43" s="58">
        <v>0</v>
      </c>
      <c r="K43" s="29">
        <f t="shared" si="32"/>
        <v>0</v>
      </c>
      <c r="L43" s="14">
        <f t="shared" si="33"/>
        <v>0</v>
      </c>
      <c r="M43" s="6" t="e">
        <f t="shared" si="34"/>
        <v>#NUM!</v>
      </c>
      <c r="N43" s="7">
        <f t="shared" si="6"/>
        <v>0</v>
      </c>
      <c r="O43" s="15" t="e">
        <f t="shared" si="35"/>
        <v>#NUM!</v>
      </c>
      <c r="P43" s="202"/>
      <c r="R43" s="3">
        <f t="shared" si="36"/>
        <v>2014</v>
      </c>
    </row>
    <row r="44" spans="1:18" ht="16.5" hidden="1" customHeight="1" thickTop="1" thickBot="1">
      <c r="A44" s="22"/>
      <c r="B44" s="23">
        <v>0</v>
      </c>
      <c r="C44" s="24"/>
      <c r="D44" s="61">
        <v>0</v>
      </c>
      <c r="E44" s="52">
        <v>0</v>
      </c>
      <c r="F44" s="59">
        <v>0</v>
      </c>
      <c r="G44" s="33">
        <f t="shared" si="31"/>
        <v>0</v>
      </c>
      <c r="H44" s="61">
        <v>0</v>
      </c>
      <c r="I44" s="63">
        <v>0</v>
      </c>
      <c r="J44" s="64">
        <v>0</v>
      </c>
      <c r="K44" s="29">
        <f>IF(MAX(H44:J44)&lt;0,0,MAX(H44:J44))</f>
        <v>0</v>
      </c>
      <c r="L44" s="14">
        <f t="shared" si="33"/>
        <v>0</v>
      </c>
      <c r="M44" s="6" t="e">
        <f t="shared" si="34"/>
        <v>#NUM!</v>
      </c>
      <c r="N44" s="7">
        <f t="shared" si="6"/>
        <v>0</v>
      </c>
      <c r="O44" s="15" t="e">
        <f t="shared" si="35"/>
        <v>#NUM!</v>
      </c>
      <c r="P44" s="202"/>
      <c r="R44" s="3">
        <f t="shared" si="36"/>
        <v>2014</v>
      </c>
    </row>
    <row r="45" spans="1:18" ht="16.5" hidden="1" customHeight="1" thickTop="1" thickBot="1">
      <c r="A45" s="22"/>
      <c r="B45" s="23">
        <v>0</v>
      </c>
      <c r="C45" s="24"/>
      <c r="D45" s="61">
        <v>0</v>
      </c>
      <c r="E45" s="58">
        <v>0</v>
      </c>
      <c r="F45" s="59">
        <v>0</v>
      </c>
      <c r="G45" s="33">
        <f t="shared" si="31"/>
        <v>0</v>
      </c>
      <c r="H45" s="61">
        <v>0</v>
      </c>
      <c r="I45" s="58">
        <v>0</v>
      </c>
      <c r="J45" s="64">
        <v>0</v>
      </c>
      <c r="K45" s="29">
        <f t="shared" si="32"/>
        <v>0</v>
      </c>
      <c r="L45" s="14">
        <f t="shared" si="33"/>
        <v>0</v>
      </c>
      <c r="M45" s="6" t="e">
        <f t="shared" si="34"/>
        <v>#NUM!</v>
      </c>
      <c r="N45" s="7">
        <f t="shared" si="6"/>
        <v>0</v>
      </c>
      <c r="O45" s="15" t="e">
        <f t="shared" si="35"/>
        <v>#NUM!</v>
      </c>
      <c r="P45" s="202"/>
      <c r="R45" s="3">
        <f t="shared" si="36"/>
        <v>2014</v>
      </c>
    </row>
    <row r="46" spans="1:18" ht="16.5" hidden="1" customHeight="1" thickTop="1" thickBot="1">
      <c r="A46" s="22"/>
      <c r="B46" s="23">
        <v>0</v>
      </c>
      <c r="C46" s="24"/>
      <c r="D46" s="61">
        <v>0</v>
      </c>
      <c r="E46" s="58">
        <v>0</v>
      </c>
      <c r="F46" s="59">
        <v>0</v>
      </c>
      <c r="G46" s="33">
        <f t="shared" si="31"/>
        <v>0</v>
      </c>
      <c r="H46" s="65">
        <v>0</v>
      </c>
      <c r="I46" s="58">
        <v>0</v>
      </c>
      <c r="J46" s="66">
        <v>0</v>
      </c>
      <c r="K46" s="29">
        <f t="shared" si="32"/>
        <v>0</v>
      </c>
      <c r="L46" s="14">
        <f t="shared" si="33"/>
        <v>0</v>
      </c>
      <c r="M46" s="6" t="e">
        <f t="shared" si="34"/>
        <v>#NUM!</v>
      </c>
      <c r="N46" s="7">
        <f t="shared" si="6"/>
        <v>0</v>
      </c>
      <c r="O46" s="15" t="e">
        <f t="shared" si="35"/>
        <v>#NUM!</v>
      </c>
      <c r="P46" s="202"/>
      <c r="R46" s="3">
        <f t="shared" si="36"/>
        <v>2014</v>
      </c>
    </row>
    <row r="47" spans="1:18" ht="16.5" hidden="1" customHeight="1" thickTop="1" thickBot="1">
      <c r="A47" s="25"/>
      <c r="B47" s="26">
        <v>0</v>
      </c>
      <c r="C47" s="27"/>
      <c r="D47" s="62">
        <v>0</v>
      </c>
      <c r="E47" s="54">
        <v>0</v>
      </c>
      <c r="F47" s="55">
        <v>0</v>
      </c>
      <c r="G47" s="42">
        <f t="shared" si="31"/>
        <v>0</v>
      </c>
      <c r="H47" s="67">
        <v>0</v>
      </c>
      <c r="I47" s="56">
        <v>0</v>
      </c>
      <c r="J47" s="68">
        <v>0</v>
      </c>
      <c r="K47" s="34">
        <f t="shared" si="32"/>
        <v>0</v>
      </c>
      <c r="L47" s="16">
        <f t="shared" si="33"/>
        <v>0</v>
      </c>
      <c r="M47" s="9" t="e">
        <f t="shared" si="34"/>
        <v>#NUM!</v>
      </c>
      <c r="N47" s="10">
        <f t="shared" si="6"/>
        <v>0</v>
      </c>
      <c r="O47" s="17" t="e">
        <f t="shared" si="35"/>
        <v>#NUM!</v>
      </c>
      <c r="P47" s="202"/>
      <c r="R47" s="3">
        <f t="shared" si="36"/>
        <v>2014</v>
      </c>
    </row>
    <row r="48" spans="1:18" s="51" customFormat="1" ht="16.5" customHeight="1">
      <c r="A48" s="35"/>
      <c r="B48" s="36"/>
      <c r="C48" s="37"/>
      <c r="D48" s="38"/>
      <c r="E48" s="38"/>
      <c r="F48" s="38"/>
      <c r="G48" s="28"/>
      <c r="H48" s="39"/>
      <c r="I48" s="39"/>
      <c r="J48" s="39"/>
      <c r="K48" s="28"/>
      <c r="L48" s="40"/>
      <c r="M48" s="40"/>
      <c r="N48" s="40"/>
      <c r="O48" s="41"/>
      <c r="P48" s="74"/>
      <c r="R48" s="75"/>
    </row>
    <row r="49" spans="1:20" s="71" customFormat="1" ht="15.75" customHeight="1">
      <c r="A49" s="69" t="s">
        <v>57</v>
      </c>
      <c r="B49" s="196" t="s">
        <v>58</v>
      </c>
      <c r="C49" s="196"/>
      <c r="D49" s="196"/>
      <c r="E49" s="73" t="s">
        <v>59</v>
      </c>
      <c r="F49" s="73"/>
      <c r="G49" s="70"/>
      <c r="H49" s="70"/>
      <c r="I49" s="70"/>
      <c r="J49" s="70"/>
      <c r="K49" s="70"/>
      <c r="L49" s="70"/>
      <c r="M49" s="70"/>
      <c r="N49" s="70"/>
      <c r="O49" s="70"/>
      <c r="P49" s="70"/>
    </row>
    <row r="50" spans="1:20" s="51" customFormat="1" ht="12.75" customHeight="1">
      <c r="A50" s="72" t="s">
        <v>60</v>
      </c>
      <c r="B50" s="197" t="s">
        <v>66</v>
      </c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</row>
    <row r="51" spans="1:20" s="51" customFormat="1" ht="15.75" customHeight="1">
      <c r="A51" s="76" t="s">
        <v>61</v>
      </c>
      <c r="B51" s="77"/>
    </row>
    <row r="52" spans="1:20" s="78" customFormat="1" ht="15" customHeight="1">
      <c r="A52" s="78" t="s">
        <v>40</v>
      </c>
      <c r="B52" s="198"/>
      <c r="C52" s="198"/>
      <c r="D52" s="198"/>
      <c r="E52" s="79"/>
      <c r="I52" s="77"/>
      <c r="J52" s="77"/>
      <c r="K52" s="77"/>
      <c r="L52" s="77"/>
      <c r="M52" s="77"/>
      <c r="N52" s="80"/>
      <c r="O52" s="77"/>
      <c r="P52" s="77"/>
    </row>
    <row r="53" spans="1:20" s="77" customFormat="1" ht="15" customHeight="1">
      <c r="A53" s="77" t="s">
        <v>62</v>
      </c>
      <c r="P53" s="77" t="s">
        <v>63</v>
      </c>
      <c r="S53" s="77" t="s">
        <v>64</v>
      </c>
      <c r="T53" s="77" t="s">
        <v>65</v>
      </c>
    </row>
  </sheetData>
  <sheetProtection selectLockedCells="1" selectUnlockedCells="1"/>
  <autoFilter ref="A1:P50"/>
  <mergeCells count="22">
    <mergeCell ref="P21:P26"/>
    <mergeCell ref="A1:P1"/>
    <mergeCell ref="D2:M2"/>
    <mergeCell ref="O2:P2"/>
    <mergeCell ref="A4:C4"/>
    <mergeCell ref="D4:G4"/>
    <mergeCell ref="H4:K4"/>
    <mergeCell ref="L4:P4"/>
    <mergeCell ref="A6:O6"/>
    <mergeCell ref="P7:P12"/>
    <mergeCell ref="A13:O13"/>
    <mergeCell ref="P14:P19"/>
    <mergeCell ref="A20:O20"/>
    <mergeCell ref="B49:D49"/>
    <mergeCell ref="B50:P50"/>
    <mergeCell ref="B52:D52"/>
    <mergeCell ref="A27:O27"/>
    <mergeCell ref="P28:P33"/>
    <mergeCell ref="A34:O34"/>
    <mergeCell ref="P35:P40"/>
    <mergeCell ref="A41:O41"/>
    <mergeCell ref="P42:P47"/>
  </mergeCells>
  <conditionalFormatting sqref="H42:I42 H43:J45 I46:J46">
    <cfRule type="cellIs" dxfId="37" priority="37" stopIfTrue="1" operator="lessThan">
      <formula>0</formula>
    </cfRule>
    <cfRule type="cellIs" dxfId="36" priority="38" stopIfTrue="1" operator="lessThan">
      <formula>0</formula>
    </cfRule>
  </conditionalFormatting>
  <conditionalFormatting sqref="D22:E22 E21 D25:E26 D23:D24">
    <cfRule type="cellIs" dxfId="35" priority="39" stopIfTrue="1" operator="lessThan">
      <formula>0</formula>
    </cfRule>
    <cfRule type="cellIs" dxfId="34" priority="40" stopIfTrue="1" operator="lessThan">
      <formula>0</formula>
    </cfRule>
  </conditionalFormatting>
  <conditionalFormatting sqref="F22">
    <cfRule type="cellIs" dxfId="33" priority="41" stopIfTrue="1" operator="lessThan">
      <formula>0</formula>
    </cfRule>
    <cfRule type="cellIs" dxfId="32" priority="42" stopIfTrue="1" operator="lessThan">
      <formula>0</formula>
    </cfRule>
  </conditionalFormatting>
  <conditionalFormatting sqref="H21:I23 H24 H25:I26">
    <cfRule type="cellIs" dxfId="31" priority="43" stopIfTrue="1" operator="lessThan">
      <formula>0</formula>
    </cfRule>
    <cfRule type="cellIs" dxfId="30" priority="44" stopIfTrue="1" operator="lessThan">
      <formula>0</formula>
    </cfRule>
  </conditionalFormatting>
  <conditionalFormatting sqref="D28 D30:D33">
    <cfRule type="cellIs" dxfId="29" priority="45" stopIfTrue="1" operator="lessThan">
      <formula>0</formula>
    </cfRule>
    <cfRule type="cellIs" dxfId="28" priority="46" stopIfTrue="1" operator="lessThan">
      <formula>0</formula>
    </cfRule>
  </conditionalFormatting>
  <conditionalFormatting sqref="D37:E38 E35 D40:E40 D39">
    <cfRule type="cellIs" dxfId="27" priority="47" stopIfTrue="1" operator="lessThan">
      <formula>0</formula>
    </cfRule>
    <cfRule type="cellIs" dxfId="26" priority="48" stopIfTrue="1" operator="lessThan">
      <formula>0</formula>
    </cfRule>
  </conditionalFormatting>
  <conditionalFormatting sqref="D42:E43 D45:E46 D44">
    <cfRule type="cellIs" dxfId="25" priority="49" stopIfTrue="1" operator="lessThan">
      <formula>0</formula>
    </cfRule>
    <cfRule type="cellIs" dxfId="24" priority="50" stopIfTrue="1" operator="lessThan">
      <formula>0</formula>
    </cfRule>
  </conditionalFormatting>
  <conditionalFormatting sqref="F30">
    <cfRule type="cellIs" dxfId="23" priority="23" stopIfTrue="1" operator="lessThan">
      <formula>0</formula>
    </cfRule>
    <cfRule type="cellIs" dxfId="22" priority="24" stopIfTrue="1" operator="lessThan">
      <formula>0</formula>
    </cfRule>
  </conditionalFormatting>
  <conditionalFormatting sqref="F8:F10">
    <cfRule type="cellIs" dxfId="21" priority="21" stopIfTrue="1" operator="lessThan">
      <formula>0</formula>
    </cfRule>
    <cfRule type="cellIs" dxfId="20" priority="22" stopIfTrue="1" operator="lessThan">
      <formula>0</formula>
    </cfRule>
  </conditionalFormatting>
  <conditionalFormatting sqref="D21">
    <cfRule type="cellIs" dxfId="19" priority="19" stopIfTrue="1" operator="lessThan">
      <formula>0</formula>
    </cfRule>
    <cfRule type="cellIs" dxfId="18" priority="20" stopIfTrue="1" operator="lessThan">
      <formula>0</formula>
    </cfRule>
  </conditionalFormatting>
  <conditionalFormatting sqref="H38:I38">
    <cfRule type="cellIs" dxfId="17" priority="17" stopIfTrue="1" operator="lessThan">
      <formula>0</formula>
    </cfRule>
    <cfRule type="cellIs" dxfId="16" priority="18" stopIfTrue="1" operator="lessThan">
      <formula>0</formula>
    </cfRule>
  </conditionalFormatting>
  <conditionalFormatting sqref="J7:J8">
    <cfRule type="cellIs" dxfId="15" priority="15" stopIfTrue="1" operator="lessThan">
      <formula>0</formula>
    </cfRule>
    <cfRule type="cellIs" dxfId="14" priority="16" stopIfTrue="1" operator="lessThan">
      <formula>0</formula>
    </cfRule>
  </conditionalFormatting>
  <conditionalFormatting sqref="J21">
    <cfRule type="cellIs" dxfId="13" priority="13" stopIfTrue="1" operator="lessThan">
      <formula>0</formula>
    </cfRule>
    <cfRule type="cellIs" dxfId="12" priority="14" stopIfTrue="1" operator="lessThan">
      <formula>0</formula>
    </cfRule>
  </conditionalFormatting>
  <conditionalFormatting sqref="E11">
    <cfRule type="cellIs" dxfId="11" priority="11" stopIfTrue="1" operator="lessThan">
      <formula>0</formula>
    </cfRule>
    <cfRule type="cellIs" dxfId="10" priority="12" stopIfTrue="1" operator="lessThan">
      <formula>0</formula>
    </cfRule>
  </conditionalFormatting>
  <conditionalFormatting sqref="F32">
    <cfRule type="cellIs" dxfId="9" priority="9" stopIfTrue="1" operator="lessThan">
      <formula>0</formula>
    </cfRule>
    <cfRule type="cellIs" dxfId="8" priority="10" stopIfTrue="1" operator="lessThan">
      <formula>0</formula>
    </cfRule>
  </conditionalFormatting>
  <conditionalFormatting sqref="J32">
    <cfRule type="cellIs" dxfId="7" priority="7" stopIfTrue="1" operator="lessThan">
      <formula>0</formula>
    </cfRule>
    <cfRule type="cellIs" dxfId="6" priority="8" stopIfTrue="1" operator="lessThan">
      <formula>0</formula>
    </cfRule>
  </conditionalFormatting>
  <conditionalFormatting sqref="I32">
    <cfRule type="cellIs" dxfId="5" priority="5" stopIfTrue="1" operator="lessThan">
      <formula>0</formula>
    </cfRule>
    <cfRule type="cellIs" dxfId="4" priority="6" stopIfTrue="1" operator="lessThan">
      <formula>0</formula>
    </cfRule>
  </conditionalFormatting>
  <conditionalFormatting sqref="J28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J28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59055118110236227" right="0.19685039370078741" top="0.59055118110236227" bottom="0.59055118110236227" header="0.51181102362204722" footer="0.51181102362204722"/>
  <pageSetup paperSize="9" scale="6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43" t="s">
        <v>15</v>
      </c>
      <c r="C1" s="43"/>
      <c r="D1" s="47"/>
      <c r="E1" s="47"/>
      <c r="F1" s="47"/>
    </row>
    <row r="2" spans="2:6">
      <c r="B2" s="43" t="s">
        <v>16</v>
      </c>
      <c r="C2" s="43"/>
      <c r="D2" s="47"/>
      <c r="E2" s="47"/>
      <c r="F2" s="47"/>
    </row>
    <row r="3" spans="2:6">
      <c r="B3" s="44"/>
      <c r="C3" s="44"/>
      <c r="D3" s="48"/>
      <c r="E3" s="48"/>
      <c r="F3" s="48"/>
    </row>
    <row r="4" spans="2:6" ht="51">
      <c r="B4" s="44" t="s">
        <v>17</v>
      </c>
      <c r="C4" s="44"/>
      <c r="D4" s="48"/>
      <c r="E4" s="48"/>
      <c r="F4" s="48"/>
    </row>
    <row r="5" spans="2:6">
      <c r="B5" s="44"/>
      <c r="C5" s="44"/>
      <c r="D5" s="48"/>
      <c r="E5" s="48"/>
      <c r="F5" s="48"/>
    </row>
    <row r="6" spans="2:6">
      <c r="B6" s="43" t="s">
        <v>18</v>
      </c>
      <c r="C6" s="43"/>
      <c r="D6" s="47"/>
      <c r="E6" s="47" t="s">
        <v>19</v>
      </c>
      <c r="F6" s="47" t="s">
        <v>20</v>
      </c>
    </row>
    <row r="7" spans="2:6" ht="13.5" thickBot="1">
      <c r="B7" s="44"/>
      <c r="C7" s="44"/>
      <c r="D7" s="48"/>
      <c r="E7" s="48"/>
      <c r="F7" s="48"/>
    </row>
    <row r="8" spans="2:6" ht="39" thickBot="1">
      <c r="B8" s="45" t="s">
        <v>21</v>
      </c>
      <c r="C8" s="46"/>
      <c r="D8" s="49"/>
      <c r="E8" s="49">
        <v>61</v>
      </c>
      <c r="F8" s="50" t="s">
        <v>22</v>
      </c>
    </row>
    <row r="9" spans="2:6">
      <c r="B9" s="44"/>
      <c r="C9" s="44"/>
      <c r="D9" s="48"/>
      <c r="E9" s="48"/>
      <c r="F9" s="4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II. liga mužů</vt:lpstr>
      <vt:lpstr>Sestava kompatibility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JANEBA</dc:creator>
  <cp:lastModifiedBy>JANEBA</cp:lastModifiedBy>
  <cp:lastPrinted>2014-11-09T08:10:10Z</cp:lastPrinted>
  <dcterms:created xsi:type="dcterms:W3CDTF">2014-06-18T08:01:47Z</dcterms:created>
  <dcterms:modified xsi:type="dcterms:W3CDTF">2014-11-09T08:14:34Z</dcterms:modified>
</cp:coreProperties>
</file>