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20" windowWidth="11280" windowHeight="6225"/>
  </bookViews>
  <sheets>
    <sheet name="Muži" sheetId="1" r:id="rId1"/>
  </sheets>
  <calcPr calcId="125725"/>
</workbook>
</file>

<file path=xl/calcChain.xml><?xml version="1.0" encoding="utf-8"?>
<calcChain xmlns="http://schemas.openxmlformats.org/spreadsheetml/2006/main">
  <c r="H34" i="1"/>
  <c r="H16"/>
  <c r="L16"/>
  <c r="N7"/>
  <c r="N8"/>
  <c r="N9"/>
  <c r="N10"/>
  <c r="N11"/>
  <c r="N6"/>
  <c r="L45"/>
  <c r="H45"/>
  <c r="L44"/>
  <c r="H44"/>
  <c r="L43"/>
  <c r="H43"/>
  <c r="L42"/>
  <c r="H42"/>
  <c r="L41"/>
  <c r="H41"/>
  <c r="L40"/>
  <c r="H40"/>
  <c r="L38"/>
  <c r="H38"/>
  <c r="M38" s="1"/>
  <c r="N38" s="1"/>
  <c r="L37"/>
  <c r="H37"/>
  <c r="L36"/>
  <c r="H36"/>
  <c r="L35"/>
  <c r="H35"/>
  <c r="L33"/>
  <c r="H33"/>
  <c r="H31"/>
  <c r="L31"/>
  <c r="H30"/>
  <c r="L30"/>
  <c r="H29"/>
  <c r="L29"/>
  <c r="H28"/>
  <c r="L28"/>
  <c r="H27"/>
  <c r="L27"/>
  <c r="H26"/>
  <c r="L26"/>
  <c r="H24"/>
  <c r="L24"/>
  <c r="H23"/>
  <c r="L23"/>
  <c r="H22"/>
  <c r="L22"/>
  <c r="H21"/>
  <c r="L21"/>
  <c r="H20"/>
  <c r="L20"/>
  <c r="H19"/>
  <c r="L19"/>
  <c r="H17"/>
  <c r="L17"/>
  <c r="H15"/>
  <c r="L15"/>
  <c r="H14"/>
  <c r="L14"/>
  <c r="H13"/>
  <c r="L13"/>
  <c r="H10"/>
  <c r="L10"/>
  <c r="H9"/>
  <c r="L9"/>
  <c r="M9" s="1"/>
  <c r="N12"/>
  <c r="H11"/>
  <c r="L11"/>
  <c r="M11" s="1"/>
  <c r="L8"/>
  <c r="H8"/>
  <c r="M8"/>
  <c r="H6"/>
  <c r="L6"/>
  <c r="M6" s="1"/>
  <c r="H7"/>
  <c r="L7"/>
  <c r="M7" l="1"/>
  <c r="M10"/>
  <c r="M45"/>
  <c r="N45" s="1"/>
  <c r="M40"/>
  <c r="N40" s="1"/>
  <c r="M42"/>
  <c r="N42" s="1"/>
  <c r="M30"/>
  <c r="N30" s="1"/>
  <c r="M17"/>
  <c r="N17" s="1"/>
  <c r="M19"/>
  <c r="N19" s="1"/>
  <c r="M15"/>
  <c r="N15" s="1"/>
  <c r="M23"/>
  <c r="N23" s="1"/>
  <c r="M13"/>
  <c r="N13" s="1"/>
  <c r="M43"/>
  <c r="N43" s="1"/>
  <c r="M24"/>
  <c r="N24" s="1"/>
  <c r="M22"/>
  <c r="N22" s="1"/>
  <c r="M21"/>
  <c r="N21" s="1"/>
  <c r="M27"/>
  <c r="N27" s="1"/>
  <c r="M16"/>
  <c r="N16" s="1"/>
  <c r="M44"/>
  <c r="N44" s="1"/>
  <c r="M41"/>
  <c r="N41" s="1"/>
  <c r="M37"/>
  <c r="N37" s="1"/>
  <c r="M36"/>
  <c r="N36" s="1"/>
  <c r="M35"/>
  <c r="N35" s="1"/>
  <c r="M34"/>
  <c r="N34" s="1"/>
  <c r="M33"/>
  <c r="N33" s="1"/>
  <c r="M31"/>
  <c r="N31" s="1"/>
  <c r="M29"/>
  <c r="N29" s="1"/>
  <c r="M28"/>
  <c r="N28" s="1"/>
  <c r="M26"/>
  <c r="N26" s="1"/>
  <c r="M20"/>
  <c r="N20" s="1"/>
  <c r="M14"/>
  <c r="N14" s="1"/>
  <c r="N25" l="1"/>
  <c r="N39"/>
  <c r="N32"/>
</calcChain>
</file>

<file path=xl/sharedStrings.xml><?xml version="1.0" encoding="utf-8"?>
<sst xmlns="http://schemas.openxmlformats.org/spreadsheetml/2006/main" count="107" uniqueCount="66">
  <si>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</si>
  <si>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</si>
  <si>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</si>
  <si>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</si>
  <si>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</si>
  <si>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</si>
  <si>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</si>
  <si>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</si>
  <si>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</si>
  <si>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</si>
  <si>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</si>
  <si>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</si>
  <si>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</si>
  <si>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Místo konání: ZLÍN</t>
  </si>
  <si>
    <t>Termín: 11. 04. 2015</t>
  </si>
  <si>
    <t>1. KOLO - III. ligy družstev mužů - skupina MORAVA</t>
  </si>
  <si>
    <t>Rozhodčí: VR + SK - Jaroslav Janeba</t>
  </si>
  <si>
    <t>Technický rozhodčí: Petr Mrkva</t>
  </si>
  <si>
    <t xml:space="preserve">Zapisovatel: Lukáš Hofbauer + střední Oldřich Kužílek, boční Lukáš Bohun a Pavel Jančík. </t>
  </si>
  <si>
    <t>Lonka Příbor</t>
  </si>
  <si>
    <t>TJ SJS Zlín-5 -B-</t>
  </si>
  <si>
    <t>Brno Obřany -C-</t>
  </si>
  <si>
    <t>TJ Holešov -B-</t>
  </si>
  <si>
    <t>TJ SJS Zlín -C-</t>
  </si>
  <si>
    <t>TJ SJS Zlín-5 -C-</t>
  </si>
  <si>
    <t>Kužílek Oldřich st.    1</t>
  </si>
  <si>
    <t>Špidlík Antonín st.    1</t>
  </si>
  <si>
    <t>Rýc Albert               2</t>
  </si>
  <si>
    <t>Vybíral Josef            1</t>
  </si>
  <si>
    <t>Kohutič Jan              1</t>
  </si>
  <si>
    <t>Špidlík Antonín ml.    1</t>
  </si>
  <si>
    <t>Slezák Petr              2</t>
  </si>
  <si>
    <t>Stuchlík Josef           2</t>
  </si>
  <si>
    <t>Skřivánek Marek       2</t>
  </si>
  <si>
    <t>Hochman Jakub        2</t>
  </si>
  <si>
    <t>Hlavač Milan             2</t>
  </si>
  <si>
    <t>Holoubek Jakub        2</t>
  </si>
  <si>
    <t>Kadlec Aleš              1</t>
  </si>
  <si>
    <t xml:space="preserve">Trojovský Filip           1 </t>
  </si>
  <si>
    <t>Pliska Ladislav          1</t>
  </si>
  <si>
    <t>Matějíček Jiří            1</t>
  </si>
  <si>
    <t>Tůma Pavel               1</t>
  </si>
  <si>
    <t>Bůček Jakub             2</t>
  </si>
  <si>
    <t>Novotný Pavel           2</t>
  </si>
  <si>
    <t>Pliska Tomáš           2</t>
  </si>
  <si>
    <t>Bohun Lukáš            1</t>
  </si>
  <si>
    <t>Luter Milan               2</t>
  </si>
  <si>
    <t>Doležel Vladislav      1</t>
  </si>
  <si>
    <t>Ostruška Radomír     1</t>
  </si>
  <si>
    <t>Schmidt Martin         2</t>
  </si>
  <si>
    <t>Brzokoupil Vladimír    1</t>
  </si>
  <si>
    <t>Dzurenda Josef          1</t>
  </si>
  <si>
    <t>-</t>
  </si>
  <si>
    <t xml:space="preserve">Maruška Vítězslav       2 </t>
  </si>
  <si>
    <t>Šumperk</t>
  </si>
  <si>
    <t>Všichni mímo souť.</t>
  </si>
  <si>
    <t>TJ SJS Zlín-5</t>
  </si>
  <si>
    <t xml:space="preserve">Brno Obřany </t>
  </si>
  <si>
    <t xml:space="preserve">TJ Holešov </t>
  </si>
  <si>
    <t>TJ Holešov</t>
  </si>
  <si>
    <t xml:space="preserve">    Český svaz vzpírání </t>
  </si>
  <si>
    <t>1. místo</t>
  </si>
  <si>
    <t>2. místo</t>
  </si>
  <si>
    <t>3. místo</t>
  </si>
  <si>
    <t>4. místo</t>
  </si>
  <si>
    <t>Neúčast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</si>
</sst>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1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22"/>
      <color rgb="FF0070C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1" fontId="2" fillId="0" borderId="22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1" fontId="2" fillId="0" borderId="23" xfId="0" quotePrefix="1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7" fillId="0" borderId="0" xfId="0" applyNumberFormat="1" applyFont="1"/>
    <xf numFmtId="0" fontId="3" fillId="2" borderId="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9" fillId="0" borderId="2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5" fontId="3" fillId="2" borderId="21" xfId="0" applyNumberFormat="1" applyFont="1" applyFill="1" applyBorder="1" applyAlignment="1">
      <alignment horizontal="right"/>
    </xf>
    <xf numFmtId="164" fontId="0" fillId="2" borderId="0" xfId="0" applyNumberFormat="1" applyFill="1"/>
    <xf numFmtId="164" fontId="7" fillId="2" borderId="0" xfId="0" applyNumberFormat="1" applyFont="1" applyFill="1"/>
    <xf numFmtId="164" fontId="9" fillId="2" borderId="0" xfId="0" applyNumberFormat="1" applyFont="1" applyFill="1"/>
    <xf numFmtId="0" fontId="2" fillId="2" borderId="2" xfId="0" applyFont="1" applyFill="1" applyBorder="1" applyAlignment="1">
      <alignment horizontal="left"/>
    </xf>
    <xf numFmtId="0" fontId="2" fillId="3" borderId="3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2" borderId="0" xfId="0" applyNumberFormat="1" applyFont="1" applyFill="1" applyAlignment="1">
      <alignment horizontal="center" vertical="center"/>
    </xf>
  </cellXfs>
  <cellStyles count="1">
    <cellStyle name="normální" xfId="0" builtinId="0"/>
  </cellStyles>
  <dxfs count="2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O50"/>
  <sheetViews>
    <sheetView tabSelected="1" topLeftCell="A16" zoomScale="67" zoomScaleNormal="67" workbookViewId="0">
      <selection activeCell="S9" sqref="S9"/>
    </sheetView>
  </sheetViews>
  <sheetFormatPr defaultRowHeight="12.75"/>
  <cols>
    <col min="1" max="1" width="7.28515625" customWidth="1"/>
    <col min="2" max="2" width="19.140625" customWidth="1"/>
    <col min="4" max="4" width="15.8554687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10.7109375" style="1" customWidth="1"/>
  </cols>
  <sheetData>
    <row r="1" spans="1:15" ht="27.75">
      <c r="A1" s="73" t="s">
        <v>15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5" ht="15.75" customHeight="1">
      <c r="A2" s="59" t="s">
        <v>14</v>
      </c>
      <c r="B2" s="59"/>
      <c r="C2" s="61" t="s">
        <v>60</v>
      </c>
      <c r="D2" s="61"/>
      <c r="E2" s="61"/>
      <c r="F2" s="61"/>
      <c r="G2" s="61"/>
      <c r="H2" s="61"/>
      <c r="I2" s="61"/>
      <c r="J2" s="61"/>
      <c r="K2" s="61"/>
      <c r="L2" s="60" t="s">
        <v>13</v>
      </c>
      <c r="M2" s="60"/>
      <c r="N2" s="60"/>
      <c r="O2" s="46"/>
    </row>
    <row r="3" spans="1:15" ht="9.75" customHeight="1" thickBot="1"/>
    <row r="4" spans="1:15" ht="13.5" thickBot="1">
      <c r="A4" s="8" t="s">
        <v>0</v>
      </c>
      <c r="B4" s="9" t="s">
        <v>1</v>
      </c>
      <c r="C4" s="45" t="s">
        <v>12</v>
      </c>
      <c r="D4" s="22" t="s">
        <v>2</v>
      </c>
      <c r="E4" s="10" t="s">
        <v>3</v>
      </c>
      <c r="F4" s="11"/>
      <c r="G4" s="11"/>
      <c r="H4" s="12"/>
      <c r="I4" s="10" t="s">
        <v>4</v>
      </c>
      <c r="J4" s="11"/>
      <c r="K4" s="11"/>
      <c r="L4" s="12"/>
      <c r="M4" s="24" t="s">
        <v>5</v>
      </c>
      <c r="N4" s="13" t="s">
        <v>6</v>
      </c>
    </row>
    <row r="5" spans="1:15" ht="13.5" thickBot="1">
      <c r="A5" s="14"/>
      <c r="B5" s="15"/>
      <c r="C5" s="16" t="s">
        <v>7</v>
      </c>
      <c r="D5" s="15"/>
      <c r="E5" s="17" t="s">
        <v>8</v>
      </c>
      <c r="F5" s="18" t="s">
        <v>9</v>
      </c>
      <c r="G5" s="19" t="s">
        <v>10</v>
      </c>
      <c r="H5" s="18" t="s">
        <v>11</v>
      </c>
      <c r="I5" s="19" t="s">
        <v>8</v>
      </c>
      <c r="J5" s="18" t="s">
        <v>9</v>
      </c>
      <c r="K5" s="19" t="s">
        <v>10</v>
      </c>
      <c r="L5" s="18" t="s">
        <v>11</v>
      </c>
      <c r="M5" s="20"/>
      <c r="N5" s="21"/>
    </row>
    <row r="6" spans="1:15">
      <c r="A6" s="26"/>
      <c r="B6" s="27"/>
      <c r="C6" s="28"/>
      <c r="D6" s="29" t="s">
        <v>19</v>
      </c>
      <c r="E6" s="32"/>
      <c r="F6" s="33"/>
      <c r="G6" s="32"/>
      <c r="H6" s="34">
        <f t="shared" ref="H6:H11" si="0">IF(MAX(E6:G6)&lt;0,0,MAX(E6:G6))</f>
        <v>0</v>
      </c>
      <c r="I6" s="32"/>
      <c r="J6" s="33"/>
      <c r="K6" s="32"/>
      <c r="L6" s="34">
        <f t="shared" ref="L6:L11" si="1">IF(MAX(I6:K6)&lt;0,0,MAX(I6:K6))</f>
        <v>0</v>
      </c>
      <c r="M6" s="35">
        <f t="shared" ref="M6:M11" si="2">SUM(H6,L6)</f>
        <v>0</v>
      </c>
      <c r="N6" s="30">
        <f t="shared" ref="N6:N11" si="3">IF(ISNUMBER(A6), (IF(174.393&lt; A6,M6, TRUNC(10^(0.794358141*((LOG((A6/174.393)/LOG(10))*(LOG((A6/174.393)/LOG(10)))))),4)*M6)), 0)</f>
        <v>0</v>
      </c>
      <c r="O6"/>
    </row>
    <row r="7" spans="1:15">
      <c r="A7" s="6"/>
      <c r="B7" s="2"/>
      <c r="C7" s="4"/>
      <c r="D7" s="23" t="s">
        <v>19</v>
      </c>
      <c r="E7" s="36"/>
      <c r="F7" s="37"/>
      <c r="G7" s="36"/>
      <c r="H7" s="38">
        <f t="shared" si="0"/>
        <v>0</v>
      </c>
      <c r="I7" s="36"/>
      <c r="J7" s="37"/>
      <c r="K7" s="36"/>
      <c r="L7" s="38">
        <f t="shared" si="1"/>
        <v>0</v>
      </c>
      <c r="M7" s="39">
        <f t="shared" si="2"/>
        <v>0</v>
      </c>
      <c r="N7" s="30">
        <f t="shared" si="3"/>
        <v>0</v>
      </c>
      <c r="O7"/>
    </row>
    <row r="8" spans="1:15">
      <c r="A8" s="6"/>
      <c r="B8" s="2"/>
      <c r="C8" s="4"/>
      <c r="D8" s="23" t="s">
        <v>19</v>
      </c>
      <c r="E8" s="36"/>
      <c r="F8" s="37"/>
      <c r="G8" s="36"/>
      <c r="H8" s="38">
        <f t="shared" si="0"/>
        <v>0</v>
      </c>
      <c r="I8" s="36"/>
      <c r="J8" s="37"/>
      <c r="K8" s="40"/>
      <c r="L8" s="38">
        <f t="shared" si="1"/>
        <v>0</v>
      </c>
      <c r="M8" s="39">
        <f t="shared" si="2"/>
        <v>0</v>
      </c>
      <c r="N8" s="30">
        <f t="shared" si="3"/>
        <v>0</v>
      </c>
    </row>
    <row r="9" spans="1:15">
      <c r="A9" s="6"/>
      <c r="B9" s="2"/>
      <c r="C9" s="4"/>
      <c r="D9" s="23" t="s">
        <v>19</v>
      </c>
      <c r="E9" s="36"/>
      <c r="F9" s="37"/>
      <c r="G9" s="36"/>
      <c r="H9" s="38">
        <f t="shared" si="0"/>
        <v>0</v>
      </c>
      <c r="I9" s="36"/>
      <c r="J9" s="37"/>
      <c r="K9" s="36"/>
      <c r="L9" s="38">
        <f t="shared" si="1"/>
        <v>0</v>
      </c>
      <c r="M9" s="39">
        <f t="shared" si="2"/>
        <v>0</v>
      </c>
      <c r="N9" s="30">
        <f t="shared" si="3"/>
        <v>0</v>
      </c>
      <c r="O9"/>
    </row>
    <row r="10" spans="1:15">
      <c r="A10" s="6"/>
      <c r="B10" s="2"/>
      <c r="C10" s="4"/>
      <c r="D10" s="23" t="s">
        <v>19</v>
      </c>
      <c r="E10" s="36"/>
      <c r="F10" s="37"/>
      <c r="G10" s="36"/>
      <c r="H10" s="38">
        <f t="shared" si="0"/>
        <v>0</v>
      </c>
      <c r="I10" s="36"/>
      <c r="J10" s="37"/>
      <c r="K10" s="40"/>
      <c r="L10" s="38">
        <f t="shared" si="1"/>
        <v>0</v>
      </c>
      <c r="M10" s="39">
        <f t="shared" si="2"/>
        <v>0</v>
      </c>
      <c r="N10" s="30">
        <f t="shared" si="3"/>
        <v>0</v>
      </c>
    </row>
    <row r="11" spans="1:15" ht="11.45" customHeight="1" thickBot="1">
      <c r="A11" s="6"/>
      <c r="B11" s="2"/>
      <c r="C11" s="4"/>
      <c r="D11" s="23" t="s">
        <v>19</v>
      </c>
      <c r="E11" s="36"/>
      <c r="F11" s="37"/>
      <c r="G11" s="36"/>
      <c r="H11" s="38">
        <f t="shared" si="0"/>
        <v>0</v>
      </c>
      <c r="I11" s="36"/>
      <c r="J11" s="37"/>
      <c r="K11" s="40"/>
      <c r="L11" s="38">
        <f t="shared" si="1"/>
        <v>0</v>
      </c>
      <c r="M11" s="39">
        <f t="shared" si="2"/>
        <v>0</v>
      </c>
      <c r="N11" s="30">
        <f t="shared" si="3"/>
        <v>0</v>
      </c>
    </row>
    <row r="12" spans="1:15" ht="12" customHeight="1">
      <c r="A12" s="7"/>
      <c r="B12" s="66" t="s">
        <v>65</v>
      </c>
      <c r="C12" s="5"/>
      <c r="D12" s="47" t="s">
        <v>19</v>
      </c>
      <c r="E12" s="41"/>
      <c r="F12" s="42"/>
      <c r="G12" s="41"/>
      <c r="H12" s="43"/>
      <c r="I12" s="41"/>
      <c r="J12" s="42"/>
      <c r="K12" s="41"/>
      <c r="L12" s="43"/>
      <c r="M12" s="44"/>
      <c r="N12" s="62">
        <f>SUM(N6:N11)-MIN(N6:N11)</f>
        <v>0</v>
      </c>
    </row>
    <row r="13" spans="1:15" ht="15" customHeight="1">
      <c r="A13" s="26">
        <v>97.3</v>
      </c>
      <c r="B13" s="27" t="s">
        <v>30</v>
      </c>
      <c r="C13" s="28">
        <v>1975</v>
      </c>
      <c r="D13" s="29" t="s">
        <v>20</v>
      </c>
      <c r="E13" s="32">
        <v>80</v>
      </c>
      <c r="F13" s="33">
        <v>85</v>
      </c>
      <c r="G13" s="32">
        <v>90</v>
      </c>
      <c r="H13" s="34">
        <f t="shared" ref="H13:H17" si="4">IF(MAX(E13:G13)&lt;0,0,MAX(E13:G13))</f>
        <v>90</v>
      </c>
      <c r="I13" s="32">
        <v>105</v>
      </c>
      <c r="J13" s="33">
        <v>110</v>
      </c>
      <c r="K13" s="32">
        <v>115</v>
      </c>
      <c r="L13" s="34">
        <f t="shared" ref="L13:L17" si="5">IF(MAX(I13:K13)&lt;0,0,MAX(I13:K13))</f>
        <v>115</v>
      </c>
      <c r="M13" s="35">
        <f t="shared" ref="M13:M17" si="6">SUM(H13,L13)</f>
        <v>205</v>
      </c>
      <c r="N13" s="30">
        <f t="shared" ref="N13:N17" si="7">IF(ISNUMBER(A13), (IF(174.393&lt; A13,M13, TRUNC(10^(0.794358141*((LOG((A13/174.393)/LOG(10))*(LOG((A13/174.393)/LOG(10)))))),4)*M13)), 0)</f>
        <v>230.54300000000001</v>
      </c>
      <c r="O13"/>
    </row>
    <row r="14" spans="1:15" ht="15" customHeight="1">
      <c r="A14" s="6">
        <v>91.7</v>
      </c>
      <c r="B14" s="2" t="s">
        <v>31</v>
      </c>
      <c r="C14" s="4">
        <v>1979</v>
      </c>
      <c r="D14" s="23" t="s">
        <v>20</v>
      </c>
      <c r="E14" s="36">
        <v>90</v>
      </c>
      <c r="F14" s="37">
        <v>-95</v>
      </c>
      <c r="G14" s="36">
        <v>95</v>
      </c>
      <c r="H14" s="38">
        <f t="shared" si="4"/>
        <v>95</v>
      </c>
      <c r="I14" s="36">
        <v>100</v>
      </c>
      <c r="J14" s="37">
        <v>105</v>
      </c>
      <c r="K14" s="36">
        <v>110</v>
      </c>
      <c r="L14" s="38">
        <f t="shared" si="5"/>
        <v>110</v>
      </c>
      <c r="M14" s="39">
        <f t="shared" si="6"/>
        <v>205</v>
      </c>
      <c r="N14" s="30">
        <f t="shared" si="7"/>
        <v>236.38550000000001</v>
      </c>
      <c r="O14"/>
    </row>
    <row r="15" spans="1:15" ht="13.9" customHeight="1">
      <c r="A15" s="6">
        <v>72.900000000000006</v>
      </c>
      <c r="B15" s="2" t="s">
        <v>33</v>
      </c>
      <c r="C15" s="4">
        <v>1994</v>
      </c>
      <c r="D15" s="23" t="s">
        <v>20</v>
      </c>
      <c r="E15" s="36">
        <v>67</v>
      </c>
      <c r="F15" s="37">
        <v>70</v>
      </c>
      <c r="G15" s="36">
        <v>-75</v>
      </c>
      <c r="H15" s="38">
        <f t="shared" si="4"/>
        <v>70</v>
      </c>
      <c r="I15" s="36">
        <v>85</v>
      </c>
      <c r="J15" s="37">
        <v>88</v>
      </c>
      <c r="K15" s="36">
        <v>-90</v>
      </c>
      <c r="L15" s="38">
        <f t="shared" si="5"/>
        <v>88</v>
      </c>
      <c r="M15" s="39">
        <f t="shared" si="6"/>
        <v>158</v>
      </c>
      <c r="N15" s="30">
        <f t="shared" si="7"/>
        <v>205.41580000000002</v>
      </c>
      <c r="O15"/>
    </row>
    <row r="16" spans="1:15" ht="13.9" customHeight="1">
      <c r="A16" s="6">
        <v>79.2</v>
      </c>
      <c r="B16" s="2" t="s">
        <v>34</v>
      </c>
      <c r="C16" s="4">
        <v>1998</v>
      </c>
      <c r="D16" s="23" t="s">
        <v>20</v>
      </c>
      <c r="E16" s="36">
        <v>61</v>
      </c>
      <c r="F16" s="37">
        <v>63</v>
      </c>
      <c r="G16" s="36">
        <v>-65</v>
      </c>
      <c r="H16" s="38">
        <f t="shared" si="4"/>
        <v>63</v>
      </c>
      <c r="I16" s="36">
        <v>87</v>
      </c>
      <c r="J16" s="37">
        <v>90</v>
      </c>
      <c r="K16" s="40">
        <v>92</v>
      </c>
      <c r="L16" s="38">
        <f t="shared" si="5"/>
        <v>92</v>
      </c>
      <c r="M16" s="39">
        <f t="shared" si="6"/>
        <v>155</v>
      </c>
      <c r="N16" s="30">
        <f t="shared" si="7"/>
        <v>192.15350000000001</v>
      </c>
    </row>
    <row r="17" spans="1:15" ht="15" customHeight="1" thickBot="1">
      <c r="A17" s="6">
        <v>66.7</v>
      </c>
      <c r="B17" s="2" t="s">
        <v>32</v>
      </c>
      <c r="C17" s="4">
        <v>1993</v>
      </c>
      <c r="D17" s="23" t="s">
        <v>20</v>
      </c>
      <c r="E17" s="36">
        <v>65</v>
      </c>
      <c r="F17" s="37">
        <v>70</v>
      </c>
      <c r="G17" s="36">
        <v>73</v>
      </c>
      <c r="H17" s="38">
        <f t="shared" si="4"/>
        <v>73</v>
      </c>
      <c r="I17" s="36">
        <v>85</v>
      </c>
      <c r="J17" s="37">
        <v>90</v>
      </c>
      <c r="K17" s="40">
        <v>93</v>
      </c>
      <c r="L17" s="38">
        <f t="shared" si="5"/>
        <v>93</v>
      </c>
      <c r="M17" s="39">
        <f t="shared" si="6"/>
        <v>166</v>
      </c>
      <c r="N17" s="30">
        <f t="shared" si="7"/>
        <v>228.28319999999999</v>
      </c>
    </row>
    <row r="18" spans="1:15" ht="15.6" customHeight="1">
      <c r="A18" s="7"/>
      <c r="B18" s="3"/>
      <c r="C18" s="5"/>
      <c r="D18" s="47" t="s">
        <v>20</v>
      </c>
      <c r="E18" s="41"/>
      <c r="F18" s="42"/>
      <c r="G18" s="41"/>
      <c r="H18" s="43"/>
      <c r="I18" s="41"/>
      <c r="J18" s="42"/>
      <c r="K18" s="41"/>
      <c r="L18" s="43"/>
      <c r="M18" s="44"/>
      <c r="N18" s="62">
        <v>1092.7809999999999</v>
      </c>
      <c r="O18" s="65" t="s">
        <v>63</v>
      </c>
    </row>
    <row r="19" spans="1:15" ht="15.6" customHeight="1">
      <c r="A19" s="26">
        <v>116.4</v>
      </c>
      <c r="B19" s="27" t="s">
        <v>35</v>
      </c>
      <c r="C19" s="28">
        <v>1956</v>
      </c>
      <c r="D19" s="29" t="s">
        <v>21</v>
      </c>
      <c r="E19" s="32">
        <v>85</v>
      </c>
      <c r="F19" s="33">
        <v>90</v>
      </c>
      <c r="G19" s="32" t="s">
        <v>52</v>
      </c>
      <c r="H19" s="34">
        <f t="shared" ref="H19:H24" si="8">IF(MAX(E19:G19)&lt;0,0,MAX(E19:G19))</f>
        <v>90</v>
      </c>
      <c r="I19" s="32">
        <v>110</v>
      </c>
      <c r="J19" s="33">
        <v>115</v>
      </c>
      <c r="K19" s="32">
        <v>120</v>
      </c>
      <c r="L19" s="34">
        <f t="shared" ref="L19:L24" si="9">IF(MAX(I19:K19)&lt;0,0,MAX(I19:K19))</f>
        <v>120</v>
      </c>
      <c r="M19" s="35">
        <f t="shared" ref="M19:M24" si="10">SUM(H19,L19)</f>
        <v>210</v>
      </c>
      <c r="N19" s="30">
        <f t="shared" ref="N19:N24" si="11">IF(ISNUMBER(A19), (IF(174.393&lt; A19,M19, TRUNC(10^(0.794358141*((LOG((A19/174.393)/LOG(10))*(LOG((A19/174.393)/LOG(10)))))),4)*M19)), 0)</f>
        <v>222.18</v>
      </c>
      <c r="O19"/>
    </row>
    <row r="20" spans="1:15" ht="14.45" customHeight="1">
      <c r="A20" s="6">
        <v>91.4</v>
      </c>
      <c r="B20" s="2" t="s">
        <v>36</v>
      </c>
      <c r="C20" s="4">
        <v>1990</v>
      </c>
      <c r="D20" s="23" t="s">
        <v>21</v>
      </c>
      <c r="E20" s="36">
        <v>70</v>
      </c>
      <c r="F20" s="37">
        <v>-75</v>
      </c>
      <c r="G20" s="36">
        <v>75</v>
      </c>
      <c r="H20" s="38">
        <f t="shared" si="8"/>
        <v>75</v>
      </c>
      <c r="I20" s="36">
        <v>90</v>
      </c>
      <c r="J20" s="37">
        <v>95</v>
      </c>
      <c r="K20" s="36">
        <v>100</v>
      </c>
      <c r="L20" s="38">
        <f t="shared" si="9"/>
        <v>100</v>
      </c>
      <c r="M20" s="39">
        <f t="shared" si="10"/>
        <v>175</v>
      </c>
      <c r="N20" s="30">
        <f t="shared" si="11"/>
        <v>202.09</v>
      </c>
      <c r="O20"/>
    </row>
    <row r="21" spans="1:15" ht="15.6" customHeight="1">
      <c r="A21" s="6">
        <v>97</v>
      </c>
      <c r="B21" s="2" t="s">
        <v>51</v>
      </c>
      <c r="C21" s="4">
        <v>1989</v>
      </c>
      <c r="D21" s="23" t="s">
        <v>21</v>
      </c>
      <c r="E21" s="36">
        <v>70</v>
      </c>
      <c r="F21" s="37">
        <v>75</v>
      </c>
      <c r="G21" s="36">
        <v>80</v>
      </c>
      <c r="H21" s="38">
        <f t="shared" si="8"/>
        <v>80</v>
      </c>
      <c r="I21" s="36">
        <v>90</v>
      </c>
      <c r="J21" s="37">
        <v>95</v>
      </c>
      <c r="K21" s="40">
        <v>100</v>
      </c>
      <c r="L21" s="38">
        <f t="shared" si="9"/>
        <v>100</v>
      </c>
      <c r="M21" s="39">
        <f t="shared" si="10"/>
        <v>180</v>
      </c>
      <c r="N21" s="30">
        <f t="shared" si="11"/>
        <v>202.67999999999998</v>
      </c>
    </row>
    <row r="22" spans="1:15" ht="14.45" customHeight="1">
      <c r="A22" s="6">
        <v>81</v>
      </c>
      <c r="B22" s="2" t="s">
        <v>37</v>
      </c>
      <c r="C22" s="4">
        <v>1992</v>
      </c>
      <c r="D22" s="23" t="s">
        <v>21</v>
      </c>
      <c r="E22" s="36">
        <v>80</v>
      </c>
      <c r="F22" s="37">
        <v>85</v>
      </c>
      <c r="G22" s="36">
        <v>-90</v>
      </c>
      <c r="H22" s="38">
        <f t="shared" si="8"/>
        <v>85</v>
      </c>
      <c r="I22" s="36">
        <v>110</v>
      </c>
      <c r="J22" s="37">
        <v>115</v>
      </c>
      <c r="K22" s="36">
        <v>120</v>
      </c>
      <c r="L22" s="38">
        <f t="shared" si="9"/>
        <v>120</v>
      </c>
      <c r="M22" s="39">
        <f t="shared" si="10"/>
        <v>205</v>
      </c>
      <c r="N22" s="30">
        <f t="shared" si="11"/>
        <v>251.10450000000003</v>
      </c>
      <c r="O22"/>
    </row>
    <row r="23" spans="1:15" ht="14.45" customHeight="1">
      <c r="A23" s="6">
        <v>85.3</v>
      </c>
      <c r="B23" s="2" t="s">
        <v>50</v>
      </c>
      <c r="C23" s="4">
        <v>1980</v>
      </c>
      <c r="D23" s="23" t="s">
        <v>21</v>
      </c>
      <c r="E23" s="36">
        <v>90</v>
      </c>
      <c r="F23" s="37">
        <v>95</v>
      </c>
      <c r="G23" s="36">
        <v>100</v>
      </c>
      <c r="H23" s="38">
        <f t="shared" si="8"/>
        <v>100</v>
      </c>
      <c r="I23" s="36">
        <v>110</v>
      </c>
      <c r="J23" s="37">
        <v>117</v>
      </c>
      <c r="K23" s="40">
        <v>-122</v>
      </c>
      <c r="L23" s="38">
        <f t="shared" si="9"/>
        <v>117</v>
      </c>
      <c r="M23" s="39">
        <f t="shared" si="10"/>
        <v>217</v>
      </c>
      <c r="N23" s="30">
        <f t="shared" si="11"/>
        <v>258.85930000000002</v>
      </c>
    </row>
    <row r="24" spans="1:15" ht="14.45" customHeight="1" thickBot="1">
      <c r="A24" s="6">
        <v>94.9</v>
      </c>
      <c r="B24" s="2" t="s">
        <v>38</v>
      </c>
      <c r="C24" s="4">
        <v>1982</v>
      </c>
      <c r="D24" s="23" t="s">
        <v>21</v>
      </c>
      <c r="E24" s="36">
        <v>95</v>
      </c>
      <c r="F24" s="37">
        <v>-100</v>
      </c>
      <c r="G24" s="36">
        <v>105</v>
      </c>
      <c r="H24" s="38">
        <f t="shared" si="8"/>
        <v>105</v>
      </c>
      <c r="I24" s="36">
        <v>135</v>
      </c>
      <c r="J24" s="37">
        <v>150</v>
      </c>
      <c r="K24" s="36" t="s">
        <v>52</v>
      </c>
      <c r="L24" s="38">
        <f t="shared" si="9"/>
        <v>150</v>
      </c>
      <c r="M24" s="39">
        <f t="shared" si="10"/>
        <v>255</v>
      </c>
      <c r="N24" s="30">
        <f t="shared" si="11"/>
        <v>289.73100000000005</v>
      </c>
    </row>
    <row r="25" spans="1:15" ht="15.6" customHeight="1">
      <c r="A25" s="7"/>
      <c r="B25" s="3"/>
      <c r="C25" s="5"/>
      <c r="D25" s="47" t="s">
        <v>21</v>
      </c>
      <c r="E25" s="41"/>
      <c r="F25" s="42"/>
      <c r="G25" s="41"/>
      <c r="H25" s="43"/>
      <c r="I25" s="41"/>
      <c r="J25" s="42"/>
      <c r="K25" s="41"/>
      <c r="L25" s="43"/>
      <c r="M25" s="44"/>
      <c r="N25" s="62">
        <f>SUM(N19:N24)-MIN(N19:N24)</f>
        <v>1224.5548000000001</v>
      </c>
      <c r="O25" s="64" t="s">
        <v>61</v>
      </c>
    </row>
    <row r="26" spans="1:15" ht="16.899999999999999" customHeight="1">
      <c r="A26" s="26">
        <v>103.3</v>
      </c>
      <c r="B26" s="27" t="s">
        <v>39</v>
      </c>
      <c r="C26" s="28">
        <v>1958</v>
      </c>
      <c r="D26" s="29" t="s">
        <v>22</v>
      </c>
      <c r="E26" s="32">
        <v>80</v>
      </c>
      <c r="F26" s="33">
        <v>-85</v>
      </c>
      <c r="G26" s="32">
        <v>85</v>
      </c>
      <c r="H26" s="34">
        <f t="shared" ref="H26:H31" si="12">IF(MAX(E26:G26)&lt;0,0,MAX(E26:G26))</f>
        <v>85</v>
      </c>
      <c r="I26" s="32">
        <v>105</v>
      </c>
      <c r="J26" s="33">
        <v>110</v>
      </c>
      <c r="K26" s="32">
        <v>-115</v>
      </c>
      <c r="L26" s="34">
        <f t="shared" ref="L26:L31" si="13">IF(MAX(I26:K26)&lt;0,0,MAX(I26:K26))</f>
        <v>110</v>
      </c>
      <c r="M26" s="35">
        <f t="shared" ref="M26:M31" si="14">SUM(H26,L26)</f>
        <v>195</v>
      </c>
      <c r="N26" s="30">
        <f t="shared" ref="N26:N31" si="15">IF(ISNUMBER(A26), (IF(174.393&lt; A26,M26, TRUNC(10^(0.794358141*((LOG((A26/174.393)/LOG(10))*(LOG((A26/174.393)/LOG(10)))))),4)*M26)), 0)</f>
        <v>214.34399999999999</v>
      </c>
      <c r="O26"/>
    </row>
    <row r="27" spans="1:15" ht="16.149999999999999" customHeight="1">
      <c r="A27" s="6">
        <v>72.599999999999994</v>
      </c>
      <c r="B27" s="2" t="s">
        <v>40</v>
      </c>
      <c r="C27" s="4">
        <v>1994</v>
      </c>
      <c r="D27" s="23" t="s">
        <v>22</v>
      </c>
      <c r="E27" s="36">
        <v>65</v>
      </c>
      <c r="F27" s="37">
        <v>72</v>
      </c>
      <c r="G27" s="36">
        <v>77</v>
      </c>
      <c r="H27" s="38">
        <f t="shared" si="12"/>
        <v>77</v>
      </c>
      <c r="I27" s="36">
        <v>85</v>
      </c>
      <c r="J27" s="37">
        <v>90</v>
      </c>
      <c r="K27" s="36">
        <v>97</v>
      </c>
      <c r="L27" s="38">
        <f t="shared" si="13"/>
        <v>97</v>
      </c>
      <c r="M27" s="39">
        <f t="shared" si="14"/>
        <v>174</v>
      </c>
      <c r="N27" s="30">
        <f t="shared" si="15"/>
        <v>226.77419999999998</v>
      </c>
      <c r="O27"/>
    </row>
    <row r="28" spans="1:15" ht="16.899999999999999" customHeight="1">
      <c r="A28" s="6">
        <v>88.2</v>
      </c>
      <c r="B28" s="2" t="s">
        <v>41</v>
      </c>
      <c r="C28" s="4">
        <v>1982</v>
      </c>
      <c r="D28" s="23" t="s">
        <v>22</v>
      </c>
      <c r="E28" s="36">
        <v>85</v>
      </c>
      <c r="F28" s="37">
        <v>90</v>
      </c>
      <c r="G28" s="36">
        <v>-95</v>
      </c>
      <c r="H28" s="38">
        <f t="shared" si="12"/>
        <v>90</v>
      </c>
      <c r="I28" s="36">
        <v>115</v>
      </c>
      <c r="J28" s="37">
        <v>120</v>
      </c>
      <c r="K28" s="40">
        <v>125</v>
      </c>
      <c r="L28" s="38">
        <f t="shared" si="13"/>
        <v>125</v>
      </c>
      <c r="M28" s="39">
        <f t="shared" si="14"/>
        <v>215</v>
      </c>
      <c r="N28" s="30">
        <f t="shared" si="15"/>
        <v>252.36699999999999</v>
      </c>
    </row>
    <row r="29" spans="1:15" ht="16.149999999999999" customHeight="1">
      <c r="A29" s="6">
        <v>95</v>
      </c>
      <c r="B29" s="2" t="s">
        <v>42</v>
      </c>
      <c r="C29" s="4">
        <v>1987</v>
      </c>
      <c r="D29" s="23" t="s">
        <v>22</v>
      </c>
      <c r="E29" s="36">
        <v>85</v>
      </c>
      <c r="F29" s="37">
        <v>90</v>
      </c>
      <c r="G29" s="36">
        <v>95</v>
      </c>
      <c r="H29" s="38">
        <f t="shared" si="12"/>
        <v>95</v>
      </c>
      <c r="I29" s="36">
        <v>115</v>
      </c>
      <c r="J29" s="37">
        <v>-125</v>
      </c>
      <c r="K29" s="36">
        <v>125</v>
      </c>
      <c r="L29" s="38">
        <f t="shared" si="13"/>
        <v>125</v>
      </c>
      <c r="M29" s="39">
        <f t="shared" si="14"/>
        <v>220</v>
      </c>
      <c r="N29" s="30">
        <f t="shared" si="15"/>
        <v>249.85399999999998</v>
      </c>
      <c r="O29"/>
    </row>
    <row r="30" spans="1:15" ht="15" customHeight="1">
      <c r="A30" s="6">
        <v>82.1</v>
      </c>
      <c r="B30" s="2" t="s">
        <v>53</v>
      </c>
      <c r="C30" s="4">
        <v>1982</v>
      </c>
      <c r="D30" s="23" t="s">
        <v>22</v>
      </c>
      <c r="E30" s="36">
        <v>80</v>
      </c>
      <c r="F30" s="37">
        <v>-85</v>
      </c>
      <c r="G30" s="36">
        <v>85</v>
      </c>
      <c r="H30" s="38">
        <f t="shared" si="12"/>
        <v>85</v>
      </c>
      <c r="I30" s="36">
        <v>105</v>
      </c>
      <c r="J30" s="37">
        <v>110</v>
      </c>
      <c r="K30" s="40">
        <v>-116</v>
      </c>
      <c r="L30" s="38">
        <f t="shared" si="13"/>
        <v>110</v>
      </c>
      <c r="M30" s="39">
        <f t="shared" si="14"/>
        <v>195</v>
      </c>
      <c r="N30" s="30">
        <f t="shared" si="15"/>
        <v>237.15899999999999</v>
      </c>
    </row>
    <row r="31" spans="1:15" ht="15.6" customHeight="1" thickBot="1">
      <c r="A31" s="6">
        <v>85.5</v>
      </c>
      <c r="B31" s="2" t="s">
        <v>43</v>
      </c>
      <c r="C31" s="4">
        <v>1990</v>
      </c>
      <c r="D31" s="23" t="s">
        <v>22</v>
      </c>
      <c r="E31" s="36">
        <v>85</v>
      </c>
      <c r="F31" s="37">
        <v>90</v>
      </c>
      <c r="G31" s="36">
        <v>-95</v>
      </c>
      <c r="H31" s="38">
        <f t="shared" si="12"/>
        <v>90</v>
      </c>
      <c r="I31" s="36">
        <v>110</v>
      </c>
      <c r="J31" s="37">
        <v>115</v>
      </c>
      <c r="K31" s="40">
        <v>-120</v>
      </c>
      <c r="L31" s="38">
        <f t="shared" si="13"/>
        <v>115</v>
      </c>
      <c r="M31" s="39">
        <f t="shared" si="14"/>
        <v>205</v>
      </c>
      <c r="N31" s="30">
        <f t="shared" si="15"/>
        <v>244.25749999999999</v>
      </c>
    </row>
    <row r="32" spans="1:15" ht="16.899999999999999" customHeight="1">
      <c r="A32" s="7"/>
      <c r="B32" s="3"/>
      <c r="C32" s="5"/>
      <c r="D32" s="47" t="s">
        <v>22</v>
      </c>
      <c r="E32" s="41"/>
      <c r="F32" s="42"/>
      <c r="G32" s="41"/>
      <c r="H32" s="43"/>
      <c r="I32" s="41"/>
      <c r="J32" s="42"/>
      <c r="K32" s="41"/>
      <c r="L32" s="43"/>
      <c r="M32" s="44"/>
      <c r="N32" s="62">
        <f>SUM(N26:N31)-MIN(N26:N31)</f>
        <v>1210.4116999999999</v>
      </c>
      <c r="O32" s="63" t="s">
        <v>62</v>
      </c>
    </row>
    <row r="33" spans="1:15" ht="18" customHeight="1">
      <c r="A33" s="26">
        <v>69.099999999999994</v>
      </c>
      <c r="B33" s="27" t="s">
        <v>28</v>
      </c>
      <c r="C33" s="28">
        <v>1951</v>
      </c>
      <c r="D33" s="29" t="s">
        <v>24</v>
      </c>
      <c r="E33" s="32">
        <v>50</v>
      </c>
      <c r="F33" s="33">
        <v>55</v>
      </c>
      <c r="G33" s="32">
        <v>58</v>
      </c>
      <c r="H33" s="34">
        <f t="shared" ref="H33:H38" si="16">IF(MAX(E33:G33)&lt;0,0,MAX(E33:G33))</f>
        <v>58</v>
      </c>
      <c r="I33" s="32">
        <v>70</v>
      </c>
      <c r="J33" s="33">
        <v>75</v>
      </c>
      <c r="K33" s="32">
        <v>78</v>
      </c>
      <c r="L33" s="34">
        <f t="shared" ref="L33:L38" si="17">IF(MAX(I33:K33)&lt;0,0,MAX(I33:K33))</f>
        <v>78</v>
      </c>
      <c r="M33" s="35">
        <f t="shared" ref="M33:M38" si="18">SUM(H33,L33)</f>
        <v>136</v>
      </c>
      <c r="N33" s="30">
        <f t="shared" ref="N33:N38" si="19">IF(ISNUMBER(A33), (IF(174.393&lt; A33,M33, TRUNC(10^(0.794358141*((LOG((A33/174.393)/LOG(10))*(LOG((A33/174.393)/LOG(10)))))),4)*M33)), 0)</f>
        <v>182.78400000000002</v>
      </c>
      <c r="O33"/>
    </row>
    <row r="34" spans="1:15" ht="18" customHeight="1">
      <c r="A34" s="6">
        <v>73</v>
      </c>
      <c r="B34" s="2" t="s">
        <v>25</v>
      </c>
      <c r="C34" s="4">
        <v>1941</v>
      </c>
      <c r="D34" s="23" t="s">
        <v>24</v>
      </c>
      <c r="E34" s="36">
        <v>0</v>
      </c>
      <c r="F34" s="37" t="s">
        <v>52</v>
      </c>
      <c r="G34" s="36" t="s">
        <v>52</v>
      </c>
      <c r="H34" s="38">
        <f t="shared" si="16"/>
        <v>0</v>
      </c>
      <c r="I34" s="36">
        <v>0</v>
      </c>
      <c r="J34" s="37" t="s">
        <v>52</v>
      </c>
      <c r="K34" s="36" t="s">
        <v>52</v>
      </c>
      <c r="L34" s="38">
        <v>0</v>
      </c>
      <c r="M34" s="39">
        <f t="shared" si="18"/>
        <v>0</v>
      </c>
      <c r="N34" s="30">
        <f t="shared" si="19"/>
        <v>0</v>
      </c>
      <c r="O34"/>
    </row>
    <row r="35" spans="1:15" ht="17.45" customHeight="1">
      <c r="A35" s="6">
        <v>73.2</v>
      </c>
      <c r="B35" s="2" t="s">
        <v>29</v>
      </c>
      <c r="C35" s="4">
        <v>1947</v>
      </c>
      <c r="D35" s="23" t="s">
        <v>24</v>
      </c>
      <c r="E35" s="36">
        <v>47</v>
      </c>
      <c r="F35" s="37">
        <v>50</v>
      </c>
      <c r="G35" s="36">
        <v>-52</v>
      </c>
      <c r="H35" s="38">
        <f t="shared" si="16"/>
        <v>50</v>
      </c>
      <c r="I35" s="36">
        <v>60</v>
      </c>
      <c r="J35" s="37">
        <v>65</v>
      </c>
      <c r="K35" s="40">
        <v>67</v>
      </c>
      <c r="L35" s="38">
        <f t="shared" si="17"/>
        <v>67</v>
      </c>
      <c r="M35" s="39">
        <f t="shared" si="18"/>
        <v>117</v>
      </c>
      <c r="N35" s="30">
        <f t="shared" si="19"/>
        <v>151.7373</v>
      </c>
    </row>
    <row r="36" spans="1:15" ht="17.45" customHeight="1">
      <c r="A36" s="6">
        <v>109.1</v>
      </c>
      <c r="B36" s="2" t="s">
        <v>26</v>
      </c>
      <c r="C36" s="4">
        <v>1949</v>
      </c>
      <c r="D36" s="23" t="s">
        <v>24</v>
      </c>
      <c r="E36" s="36">
        <v>30</v>
      </c>
      <c r="F36" s="37" t="s">
        <v>52</v>
      </c>
      <c r="G36" s="36" t="s">
        <v>52</v>
      </c>
      <c r="H36" s="38">
        <f t="shared" si="16"/>
        <v>30</v>
      </c>
      <c r="I36" s="36">
        <v>40</v>
      </c>
      <c r="J36" s="37">
        <v>45</v>
      </c>
      <c r="K36" s="36" t="s">
        <v>52</v>
      </c>
      <c r="L36" s="38">
        <f t="shared" si="17"/>
        <v>45</v>
      </c>
      <c r="M36" s="39">
        <f t="shared" si="18"/>
        <v>75</v>
      </c>
      <c r="N36" s="30">
        <f t="shared" si="19"/>
        <v>80.91</v>
      </c>
      <c r="O36"/>
    </row>
    <row r="37" spans="1:15" ht="16.149999999999999" customHeight="1" thickBot="1">
      <c r="A37" s="6">
        <v>80.400000000000006</v>
      </c>
      <c r="B37" s="2" t="s">
        <v>27</v>
      </c>
      <c r="C37" s="4">
        <v>1999</v>
      </c>
      <c r="D37" s="23" t="s">
        <v>24</v>
      </c>
      <c r="E37" s="36">
        <v>62</v>
      </c>
      <c r="F37" s="37">
        <v>64</v>
      </c>
      <c r="G37" s="36">
        <v>65</v>
      </c>
      <c r="H37" s="38">
        <f t="shared" si="16"/>
        <v>65</v>
      </c>
      <c r="I37" s="36">
        <v>82</v>
      </c>
      <c r="J37" s="37">
        <v>84</v>
      </c>
      <c r="K37" s="40">
        <v>-85</v>
      </c>
      <c r="L37" s="38">
        <f t="shared" si="17"/>
        <v>84</v>
      </c>
      <c r="M37" s="39">
        <f t="shared" si="18"/>
        <v>149</v>
      </c>
      <c r="N37" s="30">
        <f t="shared" si="19"/>
        <v>183.2253</v>
      </c>
    </row>
    <row r="38" spans="1:15" ht="13.5" hidden="1" thickBot="1">
      <c r="A38" s="6">
        <v>10</v>
      </c>
      <c r="B38" s="2"/>
      <c r="C38" s="4"/>
      <c r="D38" s="23" t="s">
        <v>24</v>
      </c>
      <c r="E38" s="36"/>
      <c r="F38" s="37"/>
      <c r="G38" s="36"/>
      <c r="H38" s="38">
        <f t="shared" si="16"/>
        <v>0</v>
      </c>
      <c r="I38" s="36"/>
      <c r="J38" s="37"/>
      <c r="K38" s="40"/>
      <c r="L38" s="38">
        <f t="shared" si="17"/>
        <v>0</v>
      </c>
      <c r="M38" s="39">
        <f t="shared" si="18"/>
        <v>0</v>
      </c>
      <c r="N38" s="30">
        <f t="shared" si="19"/>
        <v>0</v>
      </c>
    </row>
    <row r="39" spans="1:15" ht="15.6" customHeight="1">
      <c r="A39" s="7"/>
      <c r="B39" s="3"/>
      <c r="C39" s="5"/>
      <c r="D39" s="47" t="s">
        <v>23</v>
      </c>
      <c r="E39" s="41"/>
      <c r="F39" s="42"/>
      <c r="G39" s="41"/>
      <c r="H39" s="43"/>
      <c r="I39" s="41"/>
      <c r="J39" s="42"/>
      <c r="K39" s="41"/>
      <c r="L39" s="43"/>
      <c r="M39" s="44"/>
      <c r="N39" s="62">
        <f>SUM(N33:N38)-MIN(N33:N38)</f>
        <v>598.65660000000003</v>
      </c>
      <c r="O39" s="65" t="s">
        <v>64</v>
      </c>
    </row>
    <row r="40" spans="1:15" ht="15.6" customHeight="1">
      <c r="A40" s="26">
        <v>90.6</v>
      </c>
      <c r="B40" s="67" t="s">
        <v>44</v>
      </c>
      <c r="C40" s="48">
        <v>1986</v>
      </c>
      <c r="D40" s="70" t="s">
        <v>54</v>
      </c>
      <c r="E40" s="32">
        <v>85</v>
      </c>
      <c r="F40" s="33">
        <v>-90</v>
      </c>
      <c r="G40" s="32">
        <v>-90</v>
      </c>
      <c r="H40" s="34">
        <f t="shared" ref="H40:H45" si="20">IF(MAX(E40:G40)&lt;0,0,MAX(E40:G40))</f>
        <v>85</v>
      </c>
      <c r="I40" s="32">
        <v>105</v>
      </c>
      <c r="J40" s="33">
        <v>110</v>
      </c>
      <c r="K40" s="32">
        <v>115</v>
      </c>
      <c r="L40" s="34">
        <f t="shared" ref="L40:L45" si="21">IF(MAX(I40:K40)&lt;0,0,MAX(I40:K40))</f>
        <v>115</v>
      </c>
      <c r="M40" s="35">
        <f t="shared" ref="M40:M45" si="22">SUM(H40,L40)</f>
        <v>200</v>
      </c>
      <c r="N40" s="30">
        <f t="shared" ref="N40:N45" si="23">IF(ISNUMBER(A40), (IF(174.393&lt; A40,M40, TRUNC(10^(0.794358141*((LOG((A40/174.393)/LOG(10))*(LOG((A40/174.393)/LOG(10)))))),4)*M40)), 0)</f>
        <v>231.88</v>
      </c>
      <c r="O40"/>
    </row>
    <row r="41" spans="1:15" ht="15.6" customHeight="1">
      <c r="A41" s="6">
        <v>72.099999999999994</v>
      </c>
      <c r="B41" s="68" t="s">
        <v>45</v>
      </c>
      <c r="C41" s="4">
        <v>1993</v>
      </c>
      <c r="D41" s="71" t="s">
        <v>56</v>
      </c>
      <c r="E41" s="49">
        <v>-79</v>
      </c>
      <c r="F41" s="37">
        <v>-79</v>
      </c>
      <c r="G41" s="36">
        <v>79</v>
      </c>
      <c r="H41" s="38">
        <f t="shared" si="20"/>
        <v>79</v>
      </c>
      <c r="I41" s="36">
        <v>108</v>
      </c>
      <c r="J41" s="37">
        <v>111</v>
      </c>
      <c r="K41" s="36">
        <v>-113</v>
      </c>
      <c r="L41" s="38">
        <f t="shared" si="21"/>
        <v>111</v>
      </c>
      <c r="M41" s="39">
        <f t="shared" si="22"/>
        <v>190</v>
      </c>
      <c r="N41" s="30">
        <f t="shared" si="23"/>
        <v>248.672</v>
      </c>
      <c r="O41"/>
    </row>
    <row r="42" spans="1:15" ht="16.899999999999999" customHeight="1">
      <c r="A42" s="6">
        <v>76.2</v>
      </c>
      <c r="B42" s="68" t="s">
        <v>46</v>
      </c>
      <c r="C42" s="4">
        <v>1956</v>
      </c>
      <c r="D42" s="72" t="s">
        <v>57</v>
      </c>
      <c r="E42" s="36">
        <v>71</v>
      </c>
      <c r="F42" s="37">
        <v>75</v>
      </c>
      <c r="G42" s="36">
        <v>80</v>
      </c>
      <c r="H42" s="38">
        <f t="shared" si="20"/>
        <v>80</v>
      </c>
      <c r="I42" s="36">
        <v>80</v>
      </c>
      <c r="J42" s="37">
        <v>85</v>
      </c>
      <c r="K42" s="40">
        <v>90</v>
      </c>
      <c r="L42" s="38">
        <f t="shared" si="21"/>
        <v>90</v>
      </c>
      <c r="M42" s="39">
        <f t="shared" si="22"/>
        <v>170</v>
      </c>
      <c r="N42" s="30">
        <f t="shared" si="23"/>
        <v>215.339</v>
      </c>
    </row>
    <row r="43" spans="1:15" ht="17.45" customHeight="1">
      <c r="A43" s="6">
        <v>100.6</v>
      </c>
      <c r="B43" s="68" t="s">
        <v>47</v>
      </c>
      <c r="C43" s="4">
        <v>1968</v>
      </c>
      <c r="D43" s="72" t="s">
        <v>58</v>
      </c>
      <c r="E43" s="36">
        <v>80</v>
      </c>
      <c r="F43" s="37">
        <v>85</v>
      </c>
      <c r="G43" s="36">
        <v>-88</v>
      </c>
      <c r="H43" s="38">
        <f t="shared" si="20"/>
        <v>85</v>
      </c>
      <c r="I43" s="36">
        <v>-95</v>
      </c>
      <c r="J43" s="37">
        <v>95</v>
      </c>
      <c r="K43" s="36">
        <v>100</v>
      </c>
      <c r="L43" s="38">
        <f t="shared" si="21"/>
        <v>100</v>
      </c>
      <c r="M43" s="39">
        <f t="shared" si="22"/>
        <v>185</v>
      </c>
      <c r="N43" s="30">
        <f t="shared" si="23"/>
        <v>205.35000000000002</v>
      </c>
      <c r="O43"/>
    </row>
    <row r="44" spans="1:15" ht="16.899999999999999" customHeight="1">
      <c r="A44" s="6">
        <v>66.8</v>
      </c>
      <c r="B44" s="68" t="s">
        <v>48</v>
      </c>
      <c r="C44" s="4">
        <v>1999</v>
      </c>
      <c r="D44" s="72" t="s">
        <v>59</v>
      </c>
      <c r="E44" s="36">
        <v>52</v>
      </c>
      <c r="F44" s="37">
        <v>57</v>
      </c>
      <c r="G44" s="36">
        <v>61</v>
      </c>
      <c r="H44" s="38">
        <f t="shared" si="20"/>
        <v>61</v>
      </c>
      <c r="I44" s="36">
        <v>72</v>
      </c>
      <c r="J44" s="37">
        <v>77</v>
      </c>
      <c r="K44" s="40">
        <v>81</v>
      </c>
      <c r="L44" s="38">
        <f t="shared" si="21"/>
        <v>81</v>
      </c>
      <c r="M44" s="39">
        <f t="shared" si="22"/>
        <v>142</v>
      </c>
      <c r="N44" s="30">
        <f t="shared" si="23"/>
        <v>195.09379999999999</v>
      </c>
    </row>
    <row r="45" spans="1:15" ht="16.899999999999999" customHeight="1" thickBot="1">
      <c r="A45" s="6">
        <v>93</v>
      </c>
      <c r="B45" s="69" t="s">
        <v>49</v>
      </c>
      <c r="C45" s="5">
        <v>1994</v>
      </c>
      <c r="D45" s="72" t="s">
        <v>54</v>
      </c>
      <c r="E45" s="36">
        <v>-110</v>
      </c>
      <c r="F45" s="37">
        <v>115</v>
      </c>
      <c r="G45" s="36">
        <v>121</v>
      </c>
      <c r="H45" s="38">
        <f t="shared" si="20"/>
        <v>121</v>
      </c>
      <c r="I45" s="36">
        <v>130</v>
      </c>
      <c r="J45" s="37">
        <v>-140</v>
      </c>
      <c r="K45" s="40">
        <v>-140</v>
      </c>
      <c r="L45" s="38">
        <f t="shared" si="21"/>
        <v>130</v>
      </c>
      <c r="M45" s="39">
        <f t="shared" si="22"/>
        <v>251</v>
      </c>
      <c r="N45" s="30">
        <f t="shared" si="23"/>
        <v>287.67109999999997</v>
      </c>
    </row>
    <row r="46" spans="1:15" ht="18" customHeight="1">
      <c r="A46" s="7"/>
      <c r="B46" s="67" t="s">
        <v>55</v>
      </c>
      <c r="D46" s="25"/>
      <c r="E46" s="41"/>
      <c r="F46" s="42"/>
      <c r="G46" s="41"/>
      <c r="H46" s="43"/>
      <c r="I46" s="41"/>
      <c r="J46" s="42"/>
      <c r="K46" s="41"/>
      <c r="L46" s="43"/>
      <c r="M46" s="44"/>
      <c r="N46" s="31">
        <v>0</v>
      </c>
    </row>
    <row r="47" spans="1:15" ht="13.5" customHeight="1" thickBot="1"/>
    <row r="48" spans="1:15">
      <c r="A48" s="50" t="s">
        <v>16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2"/>
    </row>
    <row r="49" spans="1:14">
      <c r="A49" s="53" t="s">
        <v>17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5"/>
    </row>
    <row r="50" spans="1:14" ht="13.5" thickBot="1">
      <c r="A50" s="56" t="s">
        <v>18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8"/>
    </row>
  </sheetData>
  <mergeCells count="7">
    <mergeCell ref="A48:N48"/>
    <mergeCell ref="A49:N49"/>
    <mergeCell ref="A50:N50"/>
    <mergeCell ref="A1:N1"/>
    <mergeCell ref="A2:B2"/>
    <mergeCell ref="L2:N2"/>
    <mergeCell ref="C2:K2"/>
  </mergeCells>
  <phoneticPr fontId="8" type="noConversion"/>
  <conditionalFormatting sqref="E6:G46 I6:K4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  <ignoredErrors>
    <ignoredError sqref="N12 N25 N32 N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JANEBA</dc:creator>
  <cp:lastModifiedBy>JANEBA</cp:lastModifiedBy>
  <cp:revision>0</cp:revision>
  <cp:lastPrinted>2010-10-07T17:35:50Z</cp:lastPrinted>
  <dcterms:created xsi:type="dcterms:W3CDTF">1601-01-01T00:00:00Z</dcterms:created>
  <dcterms:modified xsi:type="dcterms:W3CDTF">2015-04-11T18:56:19Z</dcterms:modified>
</cp:coreProperties>
</file>