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00" windowWidth="11280" windowHeight="6045" activeTab="1"/>
  </bookViews>
  <sheets>
    <sheet name="Mladší žáci" sheetId="1" r:id="rId1"/>
    <sheet name="Starší žáci" sheetId="3" r:id="rId2"/>
  </sheets>
  <calcPr calcId="125725" iterateDelta="1E-4"/>
</workbook>
</file>

<file path=xl/calcChain.xml><?xml version="1.0" encoding="utf-8"?>
<calcChain xmlns="http://schemas.openxmlformats.org/spreadsheetml/2006/main">
  <c r="U21" i="1"/>
  <c r="S21"/>
  <c r="O21"/>
  <c r="T21" s="1"/>
  <c r="K21"/>
  <c r="G21"/>
  <c r="V21" s="1"/>
  <c r="S20"/>
  <c r="O20"/>
  <c r="K20"/>
  <c r="G20"/>
  <c r="S19"/>
  <c r="O19"/>
  <c r="K19"/>
  <c r="G19"/>
  <c r="S18"/>
  <c r="O18"/>
  <c r="K18"/>
  <c r="G18"/>
  <c r="M21" i="3"/>
  <c r="K21"/>
  <c r="G21"/>
  <c r="L21" s="1"/>
  <c r="K20"/>
  <c r="G20"/>
  <c r="K19"/>
  <c r="G19"/>
  <c r="K18"/>
  <c r="G18"/>
  <c r="K16"/>
  <c r="G16"/>
  <c r="L16" s="1"/>
  <c r="M16" s="1"/>
  <c r="K15"/>
  <c r="G15"/>
  <c r="K14"/>
  <c r="G14"/>
  <c r="K13"/>
  <c r="G13"/>
  <c r="S16" i="1"/>
  <c r="O16"/>
  <c r="K16"/>
  <c r="G16"/>
  <c r="K8" i="3"/>
  <c r="S11" i="1"/>
  <c r="O11"/>
  <c r="K11"/>
  <c r="G11"/>
  <c r="S10"/>
  <c r="O10"/>
  <c r="K10"/>
  <c r="G10"/>
  <c r="S9"/>
  <c r="O9"/>
  <c r="K9"/>
  <c r="G9"/>
  <c r="S8"/>
  <c r="O8"/>
  <c r="K8"/>
  <c r="G8"/>
  <c r="S15"/>
  <c r="O15"/>
  <c r="K15"/>
  <c r="G15"/>
  <c r="S14"/>
  <c r="O14"/>
  <c r="K14"/>
  <c r="G14"/>
  <c r="S13"/>
  <c r="O13"/>
  <c r="K13"/>
  <c r="G13"/>
  <c r="G8" i="3"/>
  <c r="G9"/>
  <c r="K9"/>
  <c r="L9" s="1"/>
  <c r="M9" s="1"/>
  <c r="G10"/>
  <c r="K10"/>
  <c r="L10" s="1"/>
  <c r="M10" s="1"/>
  <c r="G11"/>
  <c r="K11"/>
  <c r="L11" s="1"/>
  <c r="V11" i="1"/>
  <c r="M11" i="3"/>
  <c r="U11" i="1"/>
  <c r="T14" l="1"/>
  <c r="U14" s="1"/>
  <c r="T13"/>
  <c r="T20"/>
  <c r="L8" i="3"/>
  <c r="M8" s="1"/>
  <c r="N7" s="1"/>
  <c r="T18" i="1"/>
  <c r="T19"/>
  <c r="U19" s="1"/>
  <c r="V14"/>
  <c r="T8"/>
  <c r="U8" s="1"/>
  <c r="V18"/>
  <c r="U18"/>
  <c r="V20"/>
  <c r="U20"/>
  <c r="T15"/>
  <c r="U15" s="1"/>
  <c r="T9"/>
  <c r="U9" s="1"/>
  <c r="T10"/>
  <c r="U10" s="1"/>
  <c r="T11"/>
  <c r="T16"/>
  <c r="U16" s="1"/>
  <c r="L18" i="3"/>
  <c r="M18" s="1"/>
  <c r="L19"/>
  <c r="M19" s="1"/>
  <c r="L20"/>
  <c r="M20" s="1"/>
  <c r="L13"/>
  <c r="M13" s="1"/>
  <c r="L14"/>
  <c r="M14" s="1"/>
  <c r="L15"/>
  <c r="M15" s="1"/>
  <c r="U13" i="1"/>
  <c r="V13"/>
  <c r="V19" l="1"/>
  <c r="V10"/>
  <c r="V8"/>
  <c r="V16"/>
  <c r="V15"/>
  <c r="V9"/>
  <c r="N12" i="3"/>
  <c r="O12" s="1"/>
  <c r="W7" i="1" l="1"/>
  <c r="W12"/>
  <c r="X12" s="1"/>
  <c r="O7" i="3"/>
  <c r="X7" i="1" l="1"/>
</calcChain>
</file>

<file path=xl/sharedStrings.xml><?xml version="1.0" encoding="utf-8"?>
<sst xmlns="http://schemas.openxmlformats.org/spreadsheetml/2006/main" count="97" uniqueCount="56">
  <si>
    <t xml:space="preserve">    Český svaz vzpírání</t>
  </si>
  <si>
    <t>Těl.hm.</t>
  </si>
  <si>
    <t>Jméno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</si>
  <si>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</si>
  <si>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</si>
  <si>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</si>
  <si>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</si>
  <si>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</si>
  <si>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</si>
  <si>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</si>
  <si>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</si>
  <si>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</si>
  <si>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</si>
  <si>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TJ Holešov</t>
  </si>
  <si>
    <t>Kolář Jan</t>
  </si>
  <si>
    <t>Kolář David</t>
  </si>
  <si>
    <t>Trojskok</t>
  </si>
  <si>
    <t>Hod</t>
  </si>
  <si>
    <t>Těl.</t>
  </si>
  <si>
    <t>hm.</t>
  </si>
  <si>
    <t>nar.</t>
  </si>
  <si>
    <t>Roč.</t>
  </si>
  <si>
    <t>Vrchní rozhodčí:</t>
  </si>
  <si>
    <t>Velísek Jakub</t>
  </si>
  <si>
    <t>S. JS Zlín 5</t>
  </si>
  <si>
    <t>Celkem</t>
  </si>
  <si>
    <t>body</t>
  </si>
  <si>
    <t>Podškubka Tomáš</t>
  </si>
  <si>
    <t xml:space="preserve">                                       </t>
  </si>
  <si>
    <t>TJ HOLEŠOV</t>
  </si>
  <si>
    <t>Místo konání: Holešov</t>
  </si>
  <si>
    <t>Kolář Daniel</t>
  </si>
  <si>
    <t>Šimčík Vojtěch</t>
  </si>
  <si>
    <t>Rozhodčí:</t>
  </si>
  <si>
    <t>3. kolo ligy starších žáků - sk. C</t>
  </si>
  <si>
    <t>Termín: 12. 9. 2015</t>
  </si>
  <si>
    <t>TJ S. NOVÝ HROZENKOV</t>
  </si>
  <si>
    <t xml:space="preserve">3. kolo ligy mladších žáků - sk. C </t>
  </si>
  <si>
    <t>Votánek Jaroslav, Špidlík Antonín, Doležel Vladislav, Hofbauer Lukáš, Jančík Pavel</t>
  </si>
  <si>
    <t>Votánek Jaroslav, Špidlík Antonín, Doležel Vladislav, Jančík Pavel, Hofbauer Lukáš</t>
  </si>
  <si>
    <t>Ráček Jakub</t>
  </si>
  <si>
    <t>Zapalač Jakub</t>
  </si>
  <si>
    <t>Píšek Jakub</t>
  </si>
  <si>
    <t>Píšek Lukáš</t>
  </si>
  <si>
    <t>Šesták Dominik</t>
  </si>
  <si>
    <t>Pompa Lukáš</t>
  </si>
  <si>
    <t>Flachs Rudolf</t>
  </si>
  <si>
    <t>Kadlčík Jan</t>
  </si>
  <si>
    <t>Šemnický Václav</t>
  </si>
  <si>
    <t>MIMO SOUTĚŽ</t>
  </si>
  <si>
    <t>x</t>
  </si>
  <si>
    <r>
      <rPr>
        <b/>
        <sz val="10"/>
        <rFont val="Arial"/>
        <family val="2"/>
        <charset val="238"/>
      </rPr>
      <t>Český rekord:</t>
    </r>
    <r>
      <rPr>
        <sz val="10"/>
        <rFont val="Arial"/>
        <family val="2"/>
        <charset val="238"/>
      </rPr>
      <t xml:space="preserve"> Jan Kolář- kat. do 56 kg- Hod- 12,8 - Čtyřboj- 313 b.</t>
    </r>
  </si>
  <si>
    <t>Sanétrník Jan</t>
  </si>
  <si>
    <t>Sára Matouš (Zlín)</t>
  </si>
  <si>
    <t>Kutálek Petr (Zlín)</t>
  </si>
  <si>
    <t>(Holešov)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</si>
</sst>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4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0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</borders>
  <cellStyleXfs count="2">
    <xf numFmtId="0" fontId="0" fillId="0" borderId="0"/>
    <xf numFmtId="0" fontId="9" fillId="0" borderId="0"/>
  </cellStyleXfs>
  <cellXfs count="238">
    <xf numFmtId="0" fontId="0" fillId="0" borderId="0" xfId="0"/>
    <xf numFmtId="164" fontId="0" fillId="0" borderId="0" xfId="0" applyNumberFormat="1"/>
    <xf numFmtId="0" fontId="2" fillId="0" borderId="2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9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/>
    </xf>
    <xf numFmtId="166" fontId="9" fillId="0" borderId="11" xfId="0" applyNumberFormat="1" applyFont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9" fillId="0" borderId="0" xfId="1"/>
    <xf numFmtId="164" fontId="9" fillId="0" borderId="0" xfId="1" applyNumberFormat="1"/>
    <xf numFmtId="1" fontId="2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5" xfId="1" applyNumberFormat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right"/>
    </xf>
    <xf numFmtId="2" fontId="2" fillId="0" borderId="22" xfId="1" applyNumberFormat="1" applyFont="1" applyBorder="1" applyAlignment="1">
      <alignment horizontal="right"/>
    </xf>
    <xf numFmtId="0" fontId="2" fillId="0" borderId="4" xfId="1" applyFont="1" applyBorder="1" applyAlignment="1">
      <alignment horizontal="left"/>
    </xf>
    <xf numFmtId="1" fontId="2" fillId="0" borderId="2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8" fillId="0" borderId="0" xfId="1" applyNumberFormat="1" applyFont="1" applyFill="1" applyAlignment="1">
      <alignment horizontal="center" vertical="center"/>
    </xf>
    <xf numFmtId="164" fontId="9" fillId="0" borderId="0" xfId="1" applyNumberFormat="1" applyFill="1"/>
    <xf numFmtId="0" fontId="9" fillId="0" borderId="0" xfId="1" applyFill="1"/>
    <xf numFmtId="0" fontId="1" fillId="0" borderId="24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9" fillId="0" borderId="0" xfId="0" applyFont="1"/>
    <xf numFmtId="1" fontId="3" fillId="0" borderId="17" xfId="1" applyNumberFormat="1" applyFont="1" applyBorder="1" applyAlignment="1">
      <alignment horizontal="center"/>
    </xf>
    <xf numFmtId="1" fontId="3" fillId="0" borderId="25" xfId="1" applyNumberFormat="1" applyFont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1" fontId="3" fillId="0" borderId="20" xfId="1" applyNumberFormat="1" applyFont="1" applyBorder="1" applyAlignment="1">
      <alignment horizontal="center"/>
    </xf>
    <xf numFmtId="1" fontId="3" fillId="0" borderId="27" xfId="1" applyNumberFormat="1" applyFont="1" applyBorder="1" applyAlignment="1">
      <alignment horizontal="center"/>
    </xf>
    <xf numFmtId="0" fontId="3" fillId="0" borderId="8" xfId="1" applyFont="1" applyFill="1" applyBorder="1" applyAlignment="1">
      <alignment horizontal="centerContinuous"/>
    </xf>
    <xf numFmtId="1" fontId="2" fillId="0" borderId="5" xfId="1" applyNumberFormat="1" applyFont="1" applyBorder="1" applyAlignment="1">
      <alignment horizontal="center"/>
    </xf>
    <xf numFmtId="1" fontId="2" fillId="0" borderId="22" xfId="1" applyNumberFormat="1" applyFont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1" applyNumberFormat="1" applyFont="1" applyBorder="1" applyAlignment="1">
      <alignment horizontal="center" vertical="center"/>
    </xf>
    <xf numFmtId="0" fontId="3" fillId="0" borderId="40" xfId="1" applyNumberFormat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3" fillId="0" borderId="42" xfId="1" applyNumberFormat="1" applyFont="1" applyBorder="1" applyAlignment="1">
      <alignment horizontal="center" vertical="center"/>
    </xf>
    <xf numFmtId="0" fontId="3" fillId="0" borderId="43" xfId="1" applyFont="1" applyBorder="1" applyAlignment="1">
      <alignment horizontal="center"/>
    </xf>
    <xf numFmtId="164" fontId="9" fillId="0" borderId="26" xfId="1" applyNumberFormat="1" applyBorder="1"/>
    <xf numFmtId="164" fontId="9" fillId="0" borderId="43" xfId="1" applyNumberFormat="1" applyBorder="1"/>
    <xf numFmtId="0" fontId="3" fillId="0" borderId="44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" fillId="0" borderId="48" xfId="1" applyFont="1" applyBorder="1" applyAlignment="1">
      <alignment horizontal="center"/>
    </xf>
    <xf numFmtId="0" fontId="13" fillId="0" borderId="49" xfId="1" applyFont="1" applyBorder="1" applyAlignment="1">
      <alignment horizontal="center"/>
    </xf>
    <xf numFmtId="165" fontId="3" fillId="0" borderId="18" xfId="0" applyNumberFormat="1" applyFont="1" applyBorder="1" applyAlignment="1">
      <alignment horizontal="right"/>
    </xf>
    <xf numFmtId="164" fontId="0" fillId="0" borderId="26" xfId="0" applyNumberFormat="1" applyBorder="1"/>
    <xf numFmtId="164" fontId="0" fillId="0" borderId="43" xfId="0" applyNumberFormat="1" applyBorder="1"/>
    <xf numFmtId="0" fontId="3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1" fontId="4" fillId="0" borderId="60" xfId="0" applyNumberFormat="1" applyFont="1" applyBorder="1" applyAlignment="1">
      <alignment horizontal="center"/>
    </xf>
    <xf numFmtId="165" fontId="2" fillId="0" borderId="43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center"/>
    </xf>
    <xf numFmtId="0" fontId="9" fillId="0" borderId="61" xfId="0" applyFont="1" applyFill="1" applyBorder="1" applyAlignment="1">
      <alignment horizontal="left"/>
    </xf>
    <xf numFmtId="0" fontId="2" fillId="0" borderId="62" xfId="0" applyFont="1" applyBorder="1" applyAlignment="1">
      <alignment horizontal="center"/>
    </xf>
    <xf numFmtId="166" fontId="9" fillId="0" borderId="63" xfId="0" applyNumberFormat="1" applyFont="1" applyBorder="1" applyAlignment="1">
      <alignment horizontal="center" vertical="center"/>
    </xf>
    <xf numFmtId="166" fontId="9" fillId="0" borderId="6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66" fontId="9" fillId="0" borderId="65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/>
    </xf>
    <xf numFmtId="1" fontId="4" fillId="0" borderId="66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5" fontId="3" fillId="0" borderId="19" xfId="0" applyNumberFormat="1" applyFont="1" applyBorder="1" applyAlignment="1">
      <alignment horizontal="right"/>
    </xf>
    <xf numFmtId="0" fontId="9" fillId="0" borderId="6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165" fontId="11" fillId="2" borderId="69" xfId="0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4" fillId="0" borderId="66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6" fontId="2" fillId="0" borderId="3" xfId="0" quotePrefix="1" applyNumberFormat="1" applyFont="1" applyBorder="1" applyAlignment="1">
      <alignment horizontal="center"/>
    </xf>
    <xf numFmtId="166" fontId="2" fillId="0" borderId="36" xfId="0" applyNumberFormat="1" applyFont="1" applyBorder="1" applyAlignment="1">
      <alignment horizontal="center"/>
    </xf>
    <xf numFmtId="166" fontId="2" fillId="0" borderId="37" xfId="0" applyNumberFormat="1" applyFont="1" applyBorder="1" applyAlignment="1">
      <alignment horizontal="center"/>
    </xf>
    <xf numFmtId="166" fontId="2" fillId="0" borderId="71" xfId="0" applyNumberFormat="1" applyFont="1" applyBorder="1" applyAlignment="1">
      <alignment horizontal="center"/>
    </xf>
    <xf numFmtId="166" fontId="4" fillId="0" borderId="59" xfId="0" applyNumberFormat="1" applyFont="1" applyBorder="1" applyAlignment="1">
      <alignment horizontal="center"/>
    </xf>
    <xf numFmtId="166" fontId="2" fillId="0" borderId="71" xfId="0" quotePrefix="1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" fontId="2" fillId="0" borderId="17" xfId="1" applyNumberFormat="1" applyFont="1" applyBorder="1" applyAlignment="1">
      <alignment horizontal="center"/>
    </xf>
    <xf numFmtId="1" fontId="3" fillId="0" borderId="6" xfId="1" applyNumberFormat="1" applyFont="1" applyBorder="1" applyAlignment="1">
      <alignment horizontal="center"/>
    </xf>
    <xf numFmtId="166" fontId="9" fillId="0" borderId="4" xfId="1" applyNumberFormat="1" applyBorder="1" applyAlignment="1">
      <alignment horizontal="center"/>
    </xf>
    <xf numFmtId="1" fontId="2" fillId="0" borderId="70" xfId="1" applyNumberFormat="1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165" fontId="2" fillId="0" borderId="72" xfId="1" applyNumberFormat="1" applyFont="1" applyBorder="1" applyAlignment="1">
      <alignment horizontal="right"/>
    </xf>
    <xf numFmtId="165" fontId="2" fillId="0" borderId="73" xfId="1" applyNumberFormat="1" applyFont="1" applyBorder="1" applyAlignment="1">
      <alignment horizontal="right"/>
    </xf>
    <xf numFmtId="0" fontId="9" fillId="0" borderId="0" xfId="1" applyBorder="1"/>
    <xf numFmtId="0" fontId="1" fillId="0" borderId="74" xfId="0" applyFont="1" applyBorder="1" applyAlignment="1">
      <alignment horizontal="center" vertical="center"/>
    </xf>
    <xf numFmtId="166" fontId="2" fillId="0" borderId="30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2" fillId="0" borderId="33" xfId="0" quotePrefix="1" applyNumberFormat="1" applyFont="1" applyBorder="1" applyAlignment="1">
      <alignment horizontal="center"/>
    </xf>
    <xf numFmtId="165" fontId="2" fillId="0" borderId="75" xfId="0" applyNumberFormat="1" applyFont="1" applyBorder="1" applyAlignment="1">
      <alignment horizontal="right"/>
    </xf>
    <xf numFmtId="0" fontId="13" fillId="0" borderId="76" xfId="1" applyFont="1" applyBorder="1" applyAlignment="1">
      <alignment horizontal="center"/>
    </xf>
    <xf numFmtId="2" fontId="2" fillId="0" borderId="77" xfId="1" applyNumberFormat="1" applyFont="1" applyBorder="1" applyAlignment="1">
      <alignment horizontal="right"/>
    </xf>
    <xf numFmtId="0" fontId="2" fillId="0" borderId="49" xfId="1" applyFont="1" applyBorder="1" applyAlignment="1">
      <alignment horizontal="left"/>
    </xf>
    <xf numFmtId="0" fontId="2" fillId="0" borderId="48" xfId="1" applyFont="1" applyBorder="1" applyAlignment="1">
      <alignment horizontal="center"/>
    </xf>
    <xf numFmtId="1" fontId="2" fillId="0" borderId="76" xfId="1" applyNumberFormat="1" applyFont="1" applyBorder="1" applyAlignment="1">
      <alignment horizontal="center"/>
    </xf>
    <xf numFmtId="1" fontId="3" fillId="0" borderId="78" xfId="1" applyNumberFormat="1" applyFont="1" applyBorder="1" applyAlignment="1">
      <alignment horizontal="center"/>
    </xf>
    <xf numFmtId="1" fontId="2" fillId="0" borderId="77" xfId="1" applyNumberFormat="1" applyFont="1" applyBorder="1" applyAlignment="1">
      <alignment horizontal="center"/>
    </xf>
    <xf numFmtId="1" fontId="2" fillId="0" borderId="49" xfId="1" applyNumberFormat="1" applyFont="1" applyBorder="1" applyAlignment="1">
      <alignment horizontal="center"/>
    </xf>
    <xf numFmtId="1" fontId="2" fillId="0" borderId="76" xfId="1" quotePrefix="1" applyNumberFormat="1" applyFont="1" applyBorder="1" applyAlignment="1">
      <alignment horizontal="center"/>
    </xf>
    <xf numFmtId="1" fontId="3" fillId="0" borderId="79" xfId="1" applyNumberFormat="1" applyFont="1" applyBorder="1" applyAlignment="1">
      <alignment horizontal="center"/>
    </xf>
    <xf numFmtId="165" fontId="2" fillId="0" borderId="80" xfId="1" applyNumberFormat="1" applyFont="1" applyBorder="1" applyAlignment="1">
      <alignment horizontal="right"/>
    </xf>
    <xf numFmtId="1" fontId="2" fillId="0" borderId="13" xfId="1" applyNumberFormat="1" applyFont="1" applyBorder="1" applyAlignment="1">
      <alignment horizontal="center"/>
    </xf>
    <xf numFmtId="165" fontId="11" fillId="2" borderId="21" xfId="1" applyNumberFormat="1" applyFont="1" applyFill="1" applyBorder="1" applyAlignment="1">
      <alignment horizontal="right" vertical="center"/>
    </xf>
    <xf numFmtId="0" fontId="2" fillId="0" borderId="81" xfId="0" applyFont="1" applyBorder="1" applyAlignment="1">
      <alignment horizontal="left"/>
    </xf>
    <xf numFmtId="0" fontId="3" fillId="0" borderId="8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5" fontId="3" fillId="0" borderId="35" xfId="0" applyNumberFormat="1" applyFont="1" applyBorder="1" applyAlignment="1">
      <alignment horizontal="right"/>
    </xf>
    <xf numFmtId="0" fontId="10" fillId="0" borderId="39" xfId="0" applyFont="1" applyBorder="1" applyAlignment="1">
      <alignment horizontal="center" vertical="center"/>
    </xf>
    <xf numFmtId="165" fontId="11" fillId="2" borderId="69" xfId="0" applyNumberFormat="1" applyFont="1" applyFill="1" applyBorder="1" applyAlignment="1">
      <alignment horizontal="right" vertical="center"/>
    </xf>
    <xf numFmtId="0" fontId="10" fillId="0" borderId="69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2" fontId="12" fillId="0" borderId="8" xfId="0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1" applyFont="1" applyAlignment="1">
      <alignment horizontal="right"/>
    </xf>
    <xf numFmtId="165" fontId="11" fillId="0" borderId="85" xfId="1" applyNumberFormat="1" applyFont="1" applyFill="1" applyBorder="1" applyAlignment="1">
      <alignment horizontal="center" vertical="center"/>
    </xf>
    <xf numFmtId="165" fontId="11" fillId="0" borderId="86" xfId="1" applyNumberFormat="1" applyFont="1" applyFill="1" applyBorder="1" applyAlignment="1">
      <alignment horizontal="center" vertical="center"/>
    </xf>
    <xf numFmtId="165" fontId="11" fillId="0" borderId="87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0" xfId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1" fillId="0" borderId="8" xfId="1" applyNumberFormat="1" applyFont="1" applyFill="1" applyBorder="1" applyAlignment="1">
      <alignment horizontal="center" vertical="center"/>
    </xf>
    <xf numFmtId="0" fontId="11" fillId="0" borderId="9" xfId="1" applyNumberFormat="1" applyFont="1" applyFill="1" applyBorder="1" applyAlignment="1">
      <alignment horizontal="center" vertical="center"/>
    </xf>
    <xf numFmtId="0" fontId="11" fillId="0" borderId="10" xfId="1" applyNumberFormat="1" applyFont="1" applyFill="1" applyBorder="1" applyAlignment="1">
      <alignment horizontal="center" vertical="center"/>
    </xf>
    <xf numFmtId="165" fontId="11" fillId="3" borderId="10" xfId="0" applyNumberFormat="1" applyFont="1" applyFill="1" applyBorder="1" applyAlignment="1">
      <alignment horizontal="right" vertical="center"/>
    </xf>
    <xf numFmtId="0" fontId="10" fillId="0" borderId="8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2" fillId="3" borderId="5" xfId="0" applyNumberFormat="1" applyFont="1" applyFill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6" fontId="9" fillId="0" borderId="3" xfId="0" quotePrefix="1" applyNumberFormat="1" applyFont="1" applyBorder="1" applyAlignment="1">
      <alignment horizontal="center"/>
    </xf>
    <xf numFmtId="165" fontId="11" fillId="0" borderId="21" xfId="1" applyNumberFormat="1" applyFont="1" applyFill="1" applyBorder="1" applyAlignment="1">
      <alignment horizontal="right" vertical="center"/>
    </xf>
    <xf numFmtId="0" fontId="9" fillId="0" borderId="49" xfId="1" applyFont="1" applyBorder="1" applyAlignment="1">
      <alignment horizontal="center"/>
    </xf>
    <xf numFmtId="0" fontId="9" fillId="0" borderId="76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</cellXfs>
  <cellStyles count="2">
    <cellStyle name="normální" xfId="0" builtinId="0"/>
    <cellStyle name="normální 2" xfId="1"/>
  </cellStyles>
  <dxfs count="4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X27"/>
  <sheetViews>
    <sheetView topLeftCell="A4" zoomScale="110" zoomScaleNormal="110" workbookViewId="0">
      <selection activeCell="P22" sqref="P22"/>
    </sheetView>
  </sheetViews>
  <sheetFormatPr defaultRowHeight="12.75"/>
  <cols>
    <col min="1" max="1" width="6.7109375" customWidth="1"/>
    <col min="2" max="2" width="16.7109375" customWidth="1"/>
    <col min="3" max="3" width="6" customWidth="1"/>
    <col min="4" max="11" width="5.85546875" customWidth="1"/>
    <col min="12" max="19" width="5.5703125" customWidth="1"/>
    <col min="20" max="20" width="8" customWidth="1"/>
    <col min="21" max="21" width="8.42578125" hidden="1" customWidth="1"/>
    <col min="22" max="22" width="8.7109375" customWidth="1"/>
    <col min="23" max="23" width="11.42578125" style="1" customWidth="1"/>
  </cols>
  <sheetData>
    <row r="1" spans="1:24" ht="27.75">
      <c r="A1" s="206" t="s">
        <v>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</row>
    <row r="2" spans="1:24" s="54" customFormat="1" ht="27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4" ht="15.75" customHeight="1">
      <c r="A3" s="196" t="s">
        <v>35</v>
      </c>
      <c r="B3" s="197"/>
      <c r="C3" s="198" t="s">
        <v>0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210" t="s">
        <v>30</v>
      </c>
      <c r="T3" s="210"/>
      <c r="U3" s="210"/>
      <c r="V3" s="210"/>
      <c r="W3" s="210"/>
    </row>
    <row r="4" spans="1:24" ht="17.25" customHeight="1" thickBot="1"/>
    <row r="5" spans="1:24" ht="14.25" thickTop="1" thickBot="1">
      <c r="A5" s="66" t="s">
        <v>18</v>
      </c>
      <c r="B5" s="4" t="s">
        <v>2</v>
      </c>
      <c r="C5" s="5" t="s">
        <v>21</v>
      </c>
      <c r="D5" s="199" t="s">
        <v>16</v>
      </c>
      <c r="E5" s="200"/>
      <c r="F5" s="200"/>
      <c r="G5" s="201"/>
      <c r="H5" s="202" t="s">
        <v>17</v>
      </c>
      <c r="I5" s="200"/>
      <c r="J5" s="200"/>
      <c r="K5" s="200"/>
      <c r="L5" s="6" t="s">
        <v>3</v>
      </c>
      <c r="M5" s="7"/>
      <c r="N5" s="7"/>
      <c r="O5" s="8"/>
      <c r="P5" s="7" t="s">
        <v>4</v>
      </c>
      <c r="Q5" s="7"/>
      <c r="R5" s="7"/>
      <c r="S5" s="8"/>
      <c r="T5" s="23" t="s">
        <v>5</v>
      </c>
      <c r="U5" s="136" t="s">
        <v>6</v>
      </c>
      <c r="V5" s="137" t="s">
        <v>25</v>
      </c>
      <c r="W5" s="90"/>
    </row>
    <row r="6" spans="1:24" ht="13.5" thickBot="1">
      <c r="A6" s="92" t="s">
        <v>19</v>
      </c>
      <c r="B6" s="93"/>
      <c r="C6" s="94" t="s">
        <v>20</v>
      </c>
      <c r="D6" s="95"/>
      <c r="E6" s="96"/>
      <c r="F6" s="96"/>
      <c r="G6" s="97"/>
      <c r="H6" s="98"/>
      <c r="I6" s="96"/>
      <c r="J6" s="96"/>
      <c r="K6" s="99"/>
      <c r="L6" s="100" t="s">
        <v>8</v>
      </c>
      <c r="M6" s="101" t="s">
        <v>9</v>
      </c>
      <c r="N6" s="102" t="s">
        <v>10</v>
      </c>
      <c r="O6" s="103" t="s">
        <v>11</v>
      </c>
      <c r="P6" s="104" t="s">
        <v>8</v>
      </c>
      <c r="Q6" s="101" t="s">
        <v>9</v>
      </c>
      <c r="R6" s="102" t="s">
        <v>10</v>
      </c>
      <c r="S6" s="103" t="s">
        <v>11</v>
      </c>
      <c r="T6" s="105"/>
      <c r="U6" s="106"/>
      <c r="V6" s="138" t="s">
        <v>26</v>
      </c>
      <c r="W6" s="91"/>
    </row>
    <row r="7" spans="1:24" ht="20.100000000000001" customHeight="1" thickTop="1" thickBot="1">
      <c r="A7" s="203" t="s">
        <v>13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5"/>
      <c r="W7" s="189">
        <f>SUM(V8:V11)-MIN(V8:V11)</f>
        <v>849.40830000000005</v>
      </c>
      <c r="X7" s="190">
        <f>RANK(W7,W7:W17,0)</f>
        <v>1</v>
      </c>
    </row>
    <row r="8" spans="1:24" ht="12.75" customHeight="1">
      <c r="A8" s="118">
        <v>49.5</v>
      </c>
      <c r="B8" s="119" t="s">
        <v>32</v>
      </c>
      <c r="C8" s="120">
        <v>2004</v>
      </c>
      <c r="D8" s="121">
        <v>550</v>
      </c>
      <c r="E8" s="122">
        <v>580</v>
      </c>
      <c r="F8" s="122">
        <v>540</v>
      </c>
      <c r="G8" s="123">
        <f>IF(MAX(D8:F8)&lt;0,0,MAX(D8:F8))/10</f>
        <v>58</v>
      </c>
      <c r="H8" s="124">
        <v>290</v>
      </c>
      <c r="I8" s="125">
        <v>520</v>
      </c>
      <c r="J8" s="125">
        <v>600</v>
      </c>
      <c r="K8" s="126">
        <f>IF(MAX(H8:J8)&lt;0,0,MAX(H8:J8))/10</f>
        <v>60</v>
      </c>
      <c r="L8" s="139">
        <v>15</v>
      </c>
      <c r="M8" s="140">
        <v>18</v>
      </c>
      <c r="N8" s="141">
        <v>23</v>
      </c>
      <c r="O8" s="142">
        <f>IF(MAX(L8:N8)&lt;0,0,MAX(L8:N8))</f>
        <v>23</v>
      </c>
      <c r="P8" s="141">
        <v>-25</v>
      </c>
      <c r="Q8" s="140">
        <v>25</v>
      </c>
      <c r="R8" s="153">
        <v>32</v>
      </c>
      <c r="S8" s="127">
        <f>IF(MAX(P8:R8)&lt;0,0,MAX(P8:R8))</f>
        <v>32</v>
      </c>
      <c r="T8" s="128">
        <f>SUM(O8,S8)</f>
        <v>55</v>
      </c>
      <c r="U8" s="21">
        <f>IF(ISNUMBER(A8), (IF(174.393&lt; A8,T8, TRUNC(10^(0.794358141*((LOG((A8/174.393)/LOG(10))*(LOG((A8/174.393)/LOG(10)))))),4)*T8)), 0)</f>
        <v>95.051000000000002</v>
      </c>
      <c r="V8" s="129">
        <f>IF(ISNUMBER(A8), (IF(174.393&lt; A8,T8, TRUNC(10^(0.794358141*((LOG((A8/174.393)/LOG(10))*(LOG((A8/174.393)/LOG(10)))))),4)*T8)), 0)+G8+K8</f>
        <v>213.05099999999999</v>
      </c>
      <c r="W8" s="207"/>
      <c r="X8" s="188"/>
    </row>
    <row r="9" spans="1:24" ht="12.75" customHeight="1">
      <c r="A9" s="67">
        <v>36.299999999999997</v>
      </c>
      <c r="B9" s="9" t="s">
        <v>15</v>
      </c>
      <c r="C9" s="2">
        <v>2005</v>
      </c>
      <c r="D9" s="16">
        <v>550</v>
      </c>
      <c r="E9" s="17">
        <v>570</v>
      </c>
      <c r="F9" s="17">
        <v>550</v>
      </c>
      <c r="G9" s="15">
        <f>IF(MAX(D9:F9)&lt;0,0,MAX(D9:F9))/10</f>
        <v>57</v>
      </c>
      <c r="H9" s="18">
        <v>760</v>
      </c>
      <c r="I9" s="19">
        <v>800</v>
      </c>
      <c r="J9" s="19">
        <v>790</v>
      </c>
      <c r="K9" s="20">
        <f>IF(MAX(H9:J9)&lt;0,0,MAX(H9:J9))/10</f>
        <v>80</v>
      </c>
      <c r="L9" s="143">
        <v>15</v>
      </c>
      <c r="M9" s="144">
        <v>18</v>
      </c>
      <c r="N9" s="145">
        <v>21</v>
      </c>
      <c r="O9" s="146">
        <f>IF(MAX(L9:N9)&lt;0,0,MAX(L9:N9))</f>
        <v>21</v>
      </c>
      <c r="P9" s="145">
        <v>24</v>
      </c>
      <c r="Q9" s="144">
        <v>28</v>
      </c>
      <c r="R9" s="145">
        <v>31</v>
      </c>
      <c r="S9" s="3">
        <f>IF(MAX(P9:R9)&lt;0,0,MAX(P9:R9))</f>
        <v>31</v>
      </c>
      <c r="T9" s="22">
        <f>SUM(O9,S9)</f>
        <v>52</v>
      </c>
      <c r="U9" s="21">
        <f>IF(ISNUMBER(A9), (IF(174.393&lt; A9,T9, TRUNC(10^(0.794358141*((LOG((A9/174.393)/LOG(10))*(LOG((A9/174.393)/LOG(10)))))),4)*T9)), 0)</f>
        <v>121.63320000000002</v>
      </c>
      <c r="V9" s="89">
        <f>IF(ISNUMBER(A9), (IF(174.393&lt; A9,T9, TRUNC(10^(0.794358141*((LOG((A9/174.393)/LOG(10))*(LOG((A9/174.393)/LOG(10)))))),4)*T9)), 0)+G9+K9</f>
        <v>258.63319999999999</v>
      </c>
      <c r="W9" s="207"/>
      <c r="X9" s="188"/>
    </row>
    <row r="10" spans="1:24" ht="13.5" customHeight="1">
      <c r="A10" s="67">
        <v>55</v>
      </c>
      <c r="B10" s="9" t="s">
        <v>14</v>
      </c>
      <c r="C10" s="2">
        <v>2002</v>
      </c>
      <c r="D10" s="16">
        <v>740</v>
      </c>
      <c r="E10" s="17">
        <v>710</v>
      </c>
      <c r="F10" s="17">
        <v>740</v>
      </c>
      <c r="G10" s="15">
        <f>IF(MAX(D10:F10)&lt;0,0,MAX(D10:F10))/10</f>
        <v>74</v>
      </c>
      <c r="H10" s="18">
        <v>1280</v>
      </c>
      <c r="I10" s="19">
        <v>1260</v>
      </c>
      <c r="J10" s="19">
        <v>1160</v>
      </c>
      <c r="K10" s="20">
        <f>IF(MAX(H10:J10)&lt;0,0,MAX(H10:J10))/10</f>
        <v>128</v>
      </c>
      <c r="L10" s="143">
        <v>44</v>
      </c>
      <c r="M10" s="230">
        <v>47</v>
      </c>
      <c r="N10" s="230">
        <v>50</v>
      </c>
      <c r="O10" s="146">
        <f>IF(MAX(L10:N10)&lt;0,0,MAX(L10:N10))</f>
        <v>50</v>
      </c>
      <c r="P10" s="232">
        <v>54</v>
      </c>
      <c r="Q10" s="230">
        <v>58</v>
      </c>
      <c r="R10" s="233">
        <v>61</v>
      </c>
      <c r="S10" s="3">
        <f>IF(MAX(P10:R10)&lt;0,0,MAX(P10:R10))</f>
        <v>61</v>
      </c>
      <c r="T10" s="22">
        <f>SUM(O10,S10)</f>
        <v>111</v>
      </c>
      <c r="U10" s="21">
        <f t="shared" ref="U10:U15" si="0">IF(ISNUMBER(A10), (IF(174.393&lt; A10,T10, TRUNC(10^(0.794358141*((LOG((A10/174.393)/LOG(10))*(LOG((A10/174.393)/LOG(10)))))),4)*T10)), 0)</f>
        <v>175.72409999999999</v>
      </c>
      <c r="V10" s="89">
        <f>IF(ISNUMBER(A10), (IF(174.393&lt; A10,T10, TRUNC(10^(0.794358141*((LOG((A10/174.393)/LOG(10))*(LOG((A10/174.393)/LOG(10)))))),4)*T10)), 0)+G10+K10</f>
        <v>377.72410000000002</v>
      </c>
      <c r="W10" s="207"/>
      <c r="X10" s="188"/>
    </row>
    <row r="11" spans="1:24" ht="13.5" thickBot="1">
      <c r="A11" s="72"/>
      <c r="B11" s="107"/>
      <c r="C11" s="108"/>
      <c r="D11" s="109"/>
      <c r="E11" s="110"/>
      <c r="F11" s="110"/>
      <c r="G11" s="111">
        <f>IF(MAX(D11:F11)&lt;0,0,MAX(D11:F11))/10</f>
        <v>0</v>
      </c>
      <c r="H11" s="112"/>
      <c r="I11" s="113"/>
      <c r="J11" s="113"/>
      <c r="K11" s="114">
        <f>IF(MAX(H11:J11)&lt;0,0,MAX(H11:J11))/10</f>
        <v>0</v>
      </c>
      <c r="L11" s="148"/>
      <c r="M11" s="149"/>
      <c r="N11" s="150"/>
      <c r="O11" s="151">
        <f>IF(MAX(L11:N11)&lt;0,0,MAX(L11:N11))</f>
        <v>0</v>
      </c>
      <c r="P11" s="150"/>
      <c r="Q11" s="149"/>
      <c r="R11" s="152"/>
      <c r="S11" s="115">
        <f>IF(MAX(P11:R11)&lt;0,0,MAX(P11:R11))</f>
        <v>0</v>
      </c>
      <c r="T11" s="116">
        <f>SUM(O11,S11)</f>
        <v>0</v>
      </c>
      <c r="U11" s="117">
        <f t="shared" si="0"/>
        <v>0</v>
      </c>
      <c r="V11" s="89">
        <f>IF(ISNUMBER(A11), (IF(174.393&lt; A11,T11, TRUNC(10^(0.794358141*((LOG((A11/174.393)/LOG(10))*(LOG((A11/174.393)/LOG(10)))))),4)*T11)), 0)+G11+K11</f>
        <v>0</v>
      </c>
      <c r="W11" s="208"/>
    </row>
    <row r="12" spans="1:24" ht="20.100000000000001" customHeight="1" thickTop="1" thickBot="1">
      <c r="A12" s="192" t="s">
        <v>24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4"/>
      <c r="W12" s="135">
        <f>SUM(V13:V16)-MIN(V13:V16)</f>
        <v>758.09190000000001</v>
      </c>
      <c r="X12" s="190">
        <f>RANK(W12,W7:W17,0)</f>
        <v>2</v>
      </c>
    </row>
    <row r="13" spans="1:24">
      <c r="A13" s="118">
        <v>65.5</v>
      </c>
      <c r="B13" s="119" t="s">
        <v>45</v>
      </c>
      <c r="C13" s="120">
        <v>2003</v>
      </c>
      <c r="D13" s="130">
        <v>490</v>
      </c>
      <c r="E13" s="131">
        <v>480</v>
      </c>
      <c r="F13" s="131">
        <v>460</v>
      </c>
      <c r="G13" s="132">
        <f>IF(MAX(D13:F13)&lt;0,0,MAX(D13:F13))/10</f>
        <v>49</v>
      </c>
      <c r="H13" s="130">
        <v>590</v>
      </c>
      <c r="I13" s="131">
        <v>750</v>
      </c>
      <c r="J13" s="133">
        <v>700</v>
      </c>
      <c r="K13" s="134">
        <f>IF(MAX(H13:J13)&lt;0,0,MAX(H13:J13))/10</f>
        <v>75</v>
      </c>
      <c r="L13" s="140">
        <v>30</v>
      </c>
      <c r="M13" s="140">
        <v>32</v>
      </c>
      <c r="N13" s="141">
        <v>36</v>
      </c>
      <c r="O13" s="142">
        <f>IF(MAX(L13:N13)&lt;0,0,MAX(L13:N13))</f>
        <v>36</v>
      </c>
      <c r="P13" s="141">
        <v>40</v>
      </c>
      <c r="Q13" s="140">
        <v>42</v>
      </c>
      <c r="R13" s="141">
        <v>45</v>
      </c>
      <c r="S13" s="127">
        <f>IF(MAX(P13:R13)&lt;0,0,MAX(P13:R13))</f>
        <v>45</v>
      </c>
      <c r="T13" s="128">
        <f>SUM(O13,S13)</f>
        <v>81</v>
      </c>
      <c r="U13" s="21">
        <f t="shared" si="0"/>
        <v>112.76009999999999</v>
      </c>
      <c r="V13" s="129">
        <f>IF(ISNUMBER(A13), (IF(174.393&lt; A13,T13, TRUNC(10^(0.794358141*((LOG((A13/174.393)/LOG(10))*(LOG((A13/174.393)/LOG(10)))))),4)*T13)), 0)+G13+K13</f>
        <v>236.76009999999999</v>
      </c>
      <c r="W13" s="209"/>
    </row>
    <row r="14" spans="1:24">
      <c r="A14" s="67">
        <v>77.2</v>
      </c>
      <c r="B14" s="9" t="s">
        <v>23</v>
      </c>
      <c r="C14" s="2">
        <v>2002</v>
      </c>
      <c r="D14" s="11">
        <v>550</v>
      </c>
      <c r="E14" s="12">
        <v>540</v>
      </c>
      <c r="F14" s="12">
        <v>550</v>
      </c>
      <c r="G14" s="13">
        <f>IF(MAX(D14:F14)&lt;0,0,MAX(D14:F14))/10</f>
        <v>55</v>
      </c>
      <c r="H14" s="11">
        <v>840</v>
      </c>
      <c r="I14" s="12">
        <v>840</v>
      </c>
      <c r="J14" s="14">
        <v>840</v>
      </c>
      <c r="K14" s="10">
        <f>IF(MAX(H14:J14)&lt;0,0,MAX(H14:J14))/10</f>
        <v>84</v>
      </c>
      <c r="L14" s="231">
        <v>-38</v>
      </c>
      <c r="M14" s="144">
        <v>38</v>
      </c>
      <c r="N14" s="144">
        <v>40</v>
      </c>
      <c r="O14" s="146">
        <f>IF(MAX(L14:N14)&lt;0,0,MAX(L14:N14))</f>
        <v>40</v>
      </c>
      <c r="P14" s="145">
        <v>50</v>
      </c>
      <c r="Q14" s="144">
        <v>53</v>
      </c>
      <c r="R14" s="145" t="s">
        <v>50</v>
      </c>
      <c r="S14" s="3">
        <f>IF(MAX(P14:R14)&lt;0,0,MAX(P14:R14))</f>
        <v>53</v>
      </c>
      <c r="T14" s="22">
        <f>SUM(O14,S14)</f>
        <v>93</v>
      </c>
      <c r="U14" s="21">
        <f t="shared" si="0"/>
        <v>116.93820000000001</v>
      </c>
      <c r="V14" s="89">
        <f>IF(ISNUMBER(A14), (IF(174.393&lt; A14,T14, TRUNC(10^(0.794358141*((LOG((A14/174.393)/LOG(10))*(LOG((A14/174.393)/LOG(10)))))),4)*T14)), 0)+G14+K14</f>
        <v>255.93819999999999</v>
      </c>
      <c r="W14" s="207"/>
    </row>
    <row r="15" spans="1:24">
      <c r="A15" s="67">
        <v>103.7</v>
      </c>
      <c r="B15" s="9" t="s">
        <v>27</v>
      </c>
      <c r="C15" s="2">
        <v>2003</v>
      </c>
      <c r="D15" s="11">
        <v>580</v>
      </c>
      <c r="E15" s="12">
        <v>590</v>
      </c>
      <c r="F15" s="12">
        <v>590</v>
      </c>
      <c r="G15" s="13">
        <f>IF(MAX(D15:F15)&lt;0,0,MAX(D15:F15))/10</f>
        <v>59</v>
      </c>
      <c r="H15" s="11">
        <v>1120</v>
      </c>
      <c r="I15" s="12">
        <v>1080</v>
      </c>
      <c r="J15" s="14">
        <v>980</v>
      </c>
      <c r="K15" s="10">
        <f>IF(MAX(H15:J15)&lt;0,0,MAX(H15:J15))/10</f>
        <v>112</v>
      </c>
      <c r="L15" s="143">
        <v>32</v>
      </c>
      <c r="M15" s="144">
        <v>34</v>
      </c>
      <c r="N15" s="145">
        <v>36</v>
      </c>
      <c r="O15" s="146">
        <f>IF(MAX(L15:N15)&lt;0,0,MAX(L15:N15))</f>
        <v>36</v>
      </c>
      <c r="P15" s="145">
        <v>43</v>
      </c>
      <c r="Q15" s="144">
        <v>46</v>
      </c>
      <c r="R15" s="147">
        <v>50</v>
      </c>
      <c r="S15" s="3">
        <f>IF(MAX(P15:R15)&lt;0,0,MAX(P15:R15))</f>
        <v>50</v>
      </c>
      <c r="T15" s="22">
        <f>SUM(O15,S15)</f>
        <v>86</v>
      </c>
      <c r="U15" s="21">
        <f t="shared" si="0"/>
        <v>94.393599999999992</v>
      </c>
      <c r="V15" s="89">
        <f>IF(ISNUMBER(A15), (IF(174.393&lt; A15,T15, TRUNC(10^(0.794358141*((LOG((A15/174.393)/LOG(10))*(LOG((A15/174.393)/LOG(10)))))),4)*T15)), 0)+G15+K15</f>
        <v>265.39359999999999</v>
      </c>
      <c r="W15" s="207"/>
    </row>
    <row r="16" spans="1:24" ht="13.5" thickBot="1">
      <c r="A16" s="68">
        <v>55.3</v>
      </c>
      <c r="B16" s="182" t="s">
        <v>46</v>
      </c>
      <c r="C16" s="73">
        <v>2004</v>
      </c>
      <c r="D16" s="226">
        <v>410</v>
      </c>
      <c r="E16" s="227">
        <v>420</v>
      </c>
      <c r="F16" s="227">
        <v>400</v>
      </c>
      <c r="G16" s="162">
        <f>IF(MAX(D16:F16)&lt;0,0,MAX(D16:F16))/10</f>
        <v>42</v>
      </c>
      <c r="H16" s="228">
        <v>300</v>
      </c>
      <c r="I16" s="229">
        <v>390</v>
      </c>
      <c r="J16" s="229">
        <v>340</v>
      </c>
      <c r="K16" s="69">
        <f>IF(MAX(H16:J16)&lt;0,0,MAX(H16:J16))/10</f>
        <v>39</v>
      </c>
      <c r="L16" s="163">
        <v>17</v>
      </c>
      <c r="M16" s="164">
        <v>20</v>
      </c>
      <c r="N16" s="165">
        <v>23</v>
      </c>
      <c r="O16" s="166">
        <f>IF(MAX(L16:N16)&lt;0,0,MAX(L16:N16))</f>
        <v>23</v>
      </c>
      <c r="P16" s="165">
        <v>27</v>
      </c>
      <c r="Q16" s="164">
        <v>30</v>
      </c>
      <c r="R16" s="167">
        <v>-33</v>
      </c>
      <c r="S16" s="70">
        <f>IF(MAX(P16:R16)&lt;0,0,MAX(P16:R16))</f>
        <v>30</v>
      </c>
      <c r="T16" s="71">
        <f>SUM(O16,S16)</f>
        <v>53</v>
      </c>
      <c r="U16" s="168">
        <f>IF(ISNUMBER(A16), (IF(174.393&lt; A16,T16, TRUNC(10^(0.794358141*((LOG((A16/174.393)/LOG(10))*(LOG((A16/174.393)/LOG(10)))))),4)*T16)), 0)</f>
        <v>83.543900000000008</v>
      </c>
      <c r="V16" s="187">
        <f>IF(ISNUMBER(A16), (IF(174.393&lt; A16,T16, TRUNC(10^(0.794358141*((LOG((A16/174.393)/LOG(10))*(LOG((A16/174.393)/LOG(10)))))),4)*T16)), 0)+G16+K16</f>
        <v>164.54390000000001</v>
      </c>
      <c r="W16" s="208"/>
    </row>
    <row r="17" spans="1:24" ht="20.100000000000001" customHeight="1" thickTop="1" thickBot="1">
      <c r="A17" s="203" t="s">
        <v>49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5"/>
      <c r="W17" s="223"/>
      <c r="X17" s="188"/>
    </row>
    <row r="18" spans="1:24">
      <c r="A18" s="118">
        <v>37</v>
      </c>
      <c r="B18" s="119" t="s">
        <v>53</v>
      </c>
      <c r="C18" s="120">
        <v>2005</v>
      </c>
      <c r="D18" s="121">
        <v>370</v>
      </c>
      <c r="E18" s="122">
        <v>370</v>
      </c>
      <c r="F18" s="122">
        <v>380</v>
      </c>
      <c r="G18" s="123">
        <f>IF(MAX(D18:F18)&lt;0,0,MAX(D18:F18))/10</f>
        <v>38</v>
      </c>
      <c r="H18" s="124">
        <v>360</v>
      </c>
      <c r="I18" s="125">
        <v>440</v>
      </c>
      <c r="J18" s="125">
        <v>450</v>
      </c>
      <c r="K18" s="126">
        <f>IF(MAX(H18:J18)&lt;0,0,MAX(H18:J18))/10</f>
        <v>45</v>
      </c>
      <c r="L18" s="139" t="s">
        <v>50</v>
      </c>
      <c r="M18" s="140" t="s">
        <v>50</v>
      </c>
      <c r="N18" s="141" t="s">
        <v>50</v>
      </c>
      <c r="O18" s="142">
        <f>IF(MAX(L18:N18)&lt;0,0,MAX(L18:N18))</f>
        <v>0</v>
      </c>
      <c r="P18" s="141" t="s">
        <v>50</v>
      </c>
      <c r="Q18" s="140" t="s">
        <v>50</v>
      </c>
      <c r="R18" s="153" t="s">
        <v>50</v>
      </c>
      <c r="S18" s="127">
        <f>IF(MAX(P18:R18)&lt;0,0,MAX(P18:R18))</f>
        <v>0</v>
      </c>
      <c r="T18" s="128">
        <f>SUM(O18,S18)</f>
        <v>0</v>
      </c>
      <c r="U18" s="21">
        <f>IF(ISNUMBER(A18), (IF(174.393&lt; A18,T18, TRUNC(10^(0.794358141*((LOG((A18/174.393)/LOG(10))*(LOG((A18/174.393)/LOG(10)))))),4)*T18)), 0)</f>
        <v>0</v>
      </c>
      <c r="V18" s="129">
        <f>IF(ISNUMBER(A18), (IF(174.393&lt; A18,T18, TRUNC(10^(0.794358141*((LOG((A18/174.393)/LOG(10))*(LOG((A18/174.393)/LOG(10)))))),4)*T18)), 0)+G18+K18</f>
        <v>83</v>
      </c>
      <c r="W18" s="209"/>
    </row>
    <row r="19" spans="1:24">
      <c r="A19" s="67">
        <v>56</v>
      </c>
      <c r="B19" s="9" t="s">
        <v>54</v>
      </c>
      <c r="C19" s="2">
        <v>2003</v>
      </c>
      <c r="D19" s="16">
        <v>400</v>
      </c>
      <c r="E19" s="17">
        <v>410</v>
      </c>
      <c r="F19" s="17">
        <v>400</v>
      </c>
      <c r="G19" s="15">
        <f>IF(MAX(D19:F19)&lt;0,0,MAX(D19:F19))/10</f>
        <v>41</v>
      </c>
      <c r="H19" s="18">
        <v>380</v>
      </c>
      <c r="I19" s="19">
        <v>400</v>
      </c>
      <c r="J19" s="19">
        <v>420</v>
      </c>
      <c r="K19" s="20">
        <f>IF(MAX(H19:J19)&lt;0,0,MAX(H19:J19))/10</f>
        <v>42</v>
      </c>
      <c r="L19" s="143" t="s">
        <v>50</v>
      </c>
      <c r="M19" s="144" t="s">
        <v>50</v>
      </c>
      <c r="N19" s="145" t="s">
        <v>50</v>
      </c>
      <c r="O19" s="146">
        <f>IF(MAX(L19:N19)&lt;0,0,MAX(L19:N19))</f>
        <v>0</v>
      </c>
      <c r="P19" s="145" t="s">
        <v>50</v>
      </c>
      <c r="Q19" s="144" t="s">
        <v>50</v>
      </c>
      <c r="R19" s="145" t="s">
        <v>50</v>
      </c>
      <c r="S19" s="3">
        <f>IF(MAX(P19:R19)&lt;0,0,MAX(P19:R19))</f>
        <v>0</v>
      </c>
      <c r="T19" s="22">
        <f>SUM(O19,S19)</f>
        <v>0</v>
      </c>
      <c r="U19" s="21">
        <f>IF(ISNUMBER(A19), (IF(174.393&lt; A19,T19, TRUNC(10^(0.794358141*((LOG((A19/174.393)/LOG(10))*(LOG((A19/174.393)/LOG(10)))))),4)*T19)), 0)</f>
        <v>0</v>
      </c>
      <c r="V19" s="89">
        <f>IF(ISNUMBER(A19), (IF(174.393&lt; A19,T19, TRUNC(10^(0.794358141*((LOG((A19/174.393)/LOG(10))*(LOG((A19/174.393)/LOG(10)))))),4)*T19)), 0)+G19+K19</f>
        <v>83</v>
      </c>
      <c r="W19" s="207"/>
    </row>
    <row r="20" spans="1:24">
      <c r="A20" s="237">
        <v>32.5</v>
      </c>
      <c r="B20" s="43" t="s">
        <v>48</v>
      </c>
      <c r="C20" s="86">
        <v>2005</v>
      </c>
      <c r="D20" s="16">
        <v>370</v>
      </c>
      <c r="E20" s="17">
        <v>360</v>
      </c>
      <c r="F20" s="17">
        <v>370</v>
      </c>
      <c r="G20" s="15">
        <f>IF(MAX(D20:F20)&lt;0,0,MAX(D20:F20))/10</f>
        <v>37</v>
      </c>
      <c r="H20" s="18">
        <v>420</v>
      </c>
      <c r="I20" s="19">
        <v>480</v>
      </c>
      <c r="J20" s="19">
        <v>410</v>
      </c>
      <c r="K20" s="20">
        <f>IF(MAX(H20:J20)&lt;0,0,MAX(H20:J20))/10</f>
        <v>48</v>
      </c>
      <c r="L20" s="143">
        <v>5</v>
      </c>
      <c r="M20" s="230">
        <v>6</v>
      </c>
      <c r="N20" s="230">
        <v>7</v>
      </c>
      <c r="O20" s="146">
        <f>IF(MAX(L20:N20)&lt;0,0,MAX(L20:N20))</f>
        <v>7</v>
      </c>
      <c r="P20" s="145">
        <v>10</v>
      </c>
      <c r="Q20" s="144">
        <v>11</v>
      </c>
      <c r="R20" s="147">
        <v>12</v>
      </c>
      <c r="S20" s="3">
        <f>IF(MAX(P20:R20)&lt;0,0,MAX(P20:R20))</f>
        <v>12</v>
      </c>
      <c r="T20" s="22">
        <f>SUM(O20,S20)</f>
        <v>19</v>
      </c>
      <c r="U20" s="21">
        <f t="shared" ref="U20:U21" si="1">IF(ISNUMBER(A20), (IF(174.393&lt; A20,T20, TRUNC(10^(0.794358141*((LOG((A20/174.393)/LOG(10))*(LOG((A20/174.393)/LOG(10)))))),4)*T20)), 0)</f>
        <v>50.310099999999998</v>
      </c>
      <c r="V20" s="89">
        <f>IF(ISNUMBER(A20), (IF(174.393&lt; A20,T20, TRUNC(10^(0.794358141*((LOG((A20/174.393)/LOG(10))*(LOG((A20/174.393)/LOG(10)))))),4)*T20)), 0)+G20+K20</f>
        <v>135.31010000000001</v>
      </c>
      <c r="W20" s="207"/>
    </row>
    <row r="21" spans="1:24" ht="13.5" thickBot="1">
      <c r="A21" s="68"/>
      <c r="B21" s="182" t="s">
        <v>55</v>
      </c>
      <c r="C21" s="73"/>
      <c r="D21" s="183"/>
      <c r="E21" s="184"/>
      <c r="F21" s="184"/>
      <c r="G21" s="162">
        <f>IF(MAX(D21:F21)&lt;0,0,MAX(D21:F21))/10</f>
        <v>0</v>
      </c>
      <c r="H21" s="185"/>
      <c r="I21" s="186"/>
      <c r="J21" s="186"/>
      <c r="K21" s="69">
        <f>IF(MAX(H21:J21)&lt;0,0,MAX(H21:J21))/10</f>
        <v>0</v>
      </c>
      <c r="L21" s="163"/>
      <c r="M21" s="164"/>
      <c r="N21" s="165"/>
      <c r="O21" s="166">
        <f>IF(MAX(L21:N21)&lt;0,0,MAX(L21:N21))</f>
        <v>0</v>
      </c>
      <c r="P21" s="165"/>
      <c r="Q21" s="164"/>
      <c r="R21" s="167"/>
      <c r="S21" s="70">
        <f>IF(MAX(P21:R21)&lt;0,0,MAX(P21:R21))</f>
        <v>0</v>
      </c>
      <c r="T21" s="71">
        <f>SUM(O21,S21)</f>
        <v>0</v>
      </c>
      <c r="U21" s="168">
        <f t="shared" si="1"/>
        <v>0</v>
      </c>
      <c r="V21" s="187">
        <f>IF(ISNUMBER(A21), (IF(174.393&lt; A21,T21, TRUNC(10^(0.794358141*((LOG((A21/174.393)/LOG(10))*(LOG((A21/174.393)/LOG(10)))))),4)*T21)), 0)+G21+K21</f>
        <v>0</v>
      </c>
      <c r="W21" s="208"/>
    </row>
    <row r="22" spans="1:24" ht="33.75" customHeight="1" thickTop="1">
      <c r="A22" s="24" t="s">
        <v>28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8"/>
      <c r="P22" s="27"/>
      <c r="Q22" s="27"/>
      <c r="R22" s="27"/>
      <c r="S22" s="28"/>
      <c r="T22" s="28"/>
      <c r="U22" s="28"/>
      <c r="V22" s="29"/>
    </row>
    <row r="23" spans="1:24">
      <c r="A23" s="191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</row>
    <row r="24" spans="1:24">
      <c r="A24" s="196" t="s">
        <v>22</v>
      </c>
      <c r="B24" s="196"/>
      <c r="C24" s="191" t="s">
        <v>31</v>
      </c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</row>
    <row r="25" spans="1:24">
      <c r="A25" s="196" t="s">
        <v>33</v>
      </c>
      <c r="B25" s="196"/>
      <c r="C25" s="191" t="s">
        <v>38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</row>
    <row r="26" spans="1:24">
      <c r="A26" s="55"/>
    </row>
    <row r="27" spans="1:24">
      <c r="A27" s="191" t="s">
        <v>51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</row>
  </sheetData>
  <mergeCells count="18">
    <mergeCell ref="W18:W21"/>
    <mergeCell ref="A1:W1"/>
    <mergeCell ref="W8:W11"/>
    <mergeCell ref="W13:W16"/>
    <mergeCell ref="S3:W3"/>
    <mergeCell ref="A17:V17"/>
    <mergeCell ref="A27:V27"/>
    <mergeCell ref="A12:V12"/>
    <mergeCell ref="A23:V23"/>
    <mergeCell ref="A3:B3"/>
    <mergeCell ref="C3:R3"/>
    <mergeCell ref="D5:G5"/>
    <mergeCell ref="H5:K5"/>
    <mergeCell ref="A7:V7"/>
    <mergeCell ref="A24:B24"/>
    <mergeCell ref="C24:U24"/>
    <mergeCell ref="A25:B25"/>
    <mergeCell ref="C25:U25"/>
  </mergeCells>
  <phoneticPr fontId="7" type="noConversion"/>
  <conditionalFormatting sqref="L8:N9 P9:R11 P8:Q8 L11:N11 L10 P13:R16 L13:N16 P19:R22 P18:Q18 L18:N22">
    <cfRule type="cellIs" dxfId="3" priority="9" stopIfTrue="1" operator="lessThan">
      <formula>0</formula>
    </cfRule>
    <cfRule type="cellIs" dxfId="2" priority="10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84" orientation="landscape" horizontalDpi="4294967295" verticalDpi="4294967295" r:id="rId1"/>
  <headerFooter alignWithMargins="0"/>
  <ignoredErrors>
    <ignoredError sqref="G8:G11 G13:G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10" zoomScaleNormal="110" workbookViewId="0">
      <selection activeCell="J20" sqref="J20"/>
    </sheetView>
  </sheetViews>
  <sheetFormatPr defaultRowHeight="12.75"/>
  <cols>
    <col min="1" max="1" width="7.28515625" style="30" customWidth="1"/>
    <col min="2" max="2" width="17.42578125" style="30" customWidth="1"/>
    <col min="3" max="3" width="9.140625" style="30"/>
    <col min="4" max="11" width="7.28515625" style="30" customWidth="1"/>
    <col min="12" max="12" width="8" style="30" customWidth="1"/>
    <col min="13" max="13" width="9.7109375" style="30" customWidth="1"/>
    <col min="14" max="14" width="11.5703125" style="31" customWidth="1"/>
    <col min="15" max="16384" width="9.140625" style="30"/>
  </cols>
  <sheetData>
    <row r="1" spans="1:16" s="48" customFormat="1" ht="27.75">
      <c r="A1" s="215" t="s">
        <v>34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6" s="48" customFormat="1" ht="27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6" ht="17.25" customHeight="1">
      <c r="A3" s="218" t="s">
        <v>35</v>
      </c>
      <c r="B3" s="218"/>
      <c r="C3" s="219" t="s">
        <v>0</v>
      </c>
      <c r="D3" s="219"/>
      <c r="E3" s="219"/>
      <c r="F3" s="219"/>
      <c r="G3" s="219"/>
      <c r="H3" s="219"/>
      <c r="I3" s="219"/>
      <c r="J3" s="219"/>
      <c r="K3" s="211" t="s">
        <v>30</v>
      </c>
      <c r="L3" s="211"/>
      <c r="M3" s="211"/>
      <c r="N3" s="211"/>
    </row>
    <row r="4" spans="1:16" ht="15.75" customHeight="1" thickBot="1"/>
    <row r="5" spans="1:16" ht="14.25" thickTop="1" thickBot="1">
      <c r="A5" s="49" t="s">
        <v>1</v>
      </c>
      <c r="B5" s="50" t="s">
        <v>2</v>
      </c>
      <c r="C5" s="65" t="s">
        <v>12</v>
      </c>
      <c r="D5" s="51" t="s">
        <v>3</v>
      </c>
      <c r="E5" s="51"/>
      <c r="F5" s="51"/>
      <c r="G5" s="51"/>
      <c r="H5" s="62" t="s">
        <v>4</v>
      </c>
      <c r="I5" s="51"/>
      <c r="J5" s="51"/>
      <c r="K5" s="51"/>
      <c r="L5" s="59" t="s">
        <v>5</v>
      </c>
      <c r="M5" s="58" t="s">
        <v>6</v>
      </c>
      <c r="N5" s="80"/>
    </row>
    <row r="6" spans="1:16" ht="13.5" thickBot="1">
      <c r="A6" s="74"/>
      <c r="B6" s="75"/>
      <c r="C6" s="87" t="s">
        <v>7</v>
      </c>
      <c r="D6" s="76" t="s">
        <v>8</v>
      </c>
      <c r="E6" s="82" t="s">
        <v>9</v>
      </c>
      <c r="F6" s="83" t="s">
        <v>10</v>
      </c>
      <c r="G6" s="84" t="s">
        <v>11</v>
      </c>
      <c r="H6" s="77" t="s">
        <v>8</v>
      </c>
      <c r="I6" s="82" t="s">
        <v>9</v>
      </c>
      <c r="J6" s="83" t="s">
        <v>10</v>
      </c>
      <c r="K6" s="84" t="s">
        <v>11</v>
      </c>
      <c r="L6" s="78"/>
      <c r="M6" s="79"/>
      <c r="N6" s="81"/>
    </row>
    <row r="7" spans="1:16" ht="20.100000000000001" customHeight="1" thickTop="1" thickBot="1">
      <c r="A7" s="220" t="s">
        <v>29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181">
        <f>SUM(M8:M11)-MIN(M8:M11)</f>
        <v>315.07209999999998</v>
      </c>
      <c r="O7" s="190">
        <f>RANK(N7,N7:N17,0)</f>
        <v>1</v>
      </c>
    </row>
    <row r="8" spans="1:16" ht="13.15" customHeight="1" thickTop="1">
      <c r="A8" s="42">
        <v>57.9</v>
      </c>
      <c r="B8" s="43" t="s">
        <v>47</v>
      </c>
      <c r="C8" s="85">
        <v>2001</v>
      </c>
      <c r="D8" s="44">
        <v>30</v>
      </c>
      <c r="E8" s="45">
        <v>35</v>
      </c>
      <c r="F8" s="158" t="s">
        <v>50</v>
      </c>
      <c r="G8" s="57">
        <f>IF(MAX(D8:F8)&lt;0,0,MAX(D8:F8))</f>
        <v>35</v>
      </c>
      <c r="H8" s="64">
        <v>40</v>
      </c>
      <c r="I8" s="157">
        <v>46</v>
      </c>
      <c r="J8" s="154">
        <v>50</v>
      </c>
      <c r="K8" s="155">
        <f>IF(MAX(H8:J8)&lt;0,0,MAX(H8:J8))</f>
        <v>50</v>
      </c>
      <c r="L8" s="61">
        <f>SUM(G8,K8)</f>
        <v>85</v>
      </c>
      <c r="M8" s="159">
        <f>IF(ISNUMBER(A8), (IF(174.393&lt; A8,L8, TRUNC(10^(0.794358141*((LOG((A8/174.393)/LOG(10))*(LOG((A8/174.393)/LOG(10)))))),4)*L8)), 0)</f>
        <v>129.285</v>
      </c>
      <c r="N8" s="212"/>
      <c r="O8" s="224"/>
    </row>
    <row r="9" spans="1:16" ht="13.15" customHeight="1">
      <c r="A9" s="35">
        <v>32.5</v>
      </c>
      <c r="B9" s="43" t="s">
        <v>48</v>
      </c>
      <c r="C9" s="86">
        <v>2005</v>
      </c>
      <c r="D9" s="180">
        <v>5</v>
      </c>
      <c r="E9" s="32">
        <v>6</v>
      </c>
      <c r="F9" s="32">
        <v>7</v>
      </c>
      <c r="G9" s="56">
        <f>IF(MAX(D9:F9)&lt;0,0,MAX(D9:F9))</f>
        <v>7</v>
      </c>
      <c r="H9" s="180">
        <v>10</v>
      </c>
      <c r="I9" s="32">
        <v>11</v>
      </c>
      <c r="J9" s="32">
        <v>12</v>
      </c>
      <c r="K9" s="155">
        <f>IF(MAX(H9:J9)&lt;0,0,MAX(H9:J9))</f>
        <v>12</v>
      </c>
      <c r="L9" s="60">
        <f>SUM(G9,K9)</f>
        <v>19</v>
      </c>
      <c r="M9" s="160">
        <f>IF(ISNUMBER(A9), (IF(174.393&lt; A9,L9, TRUNC(10^(0.794358141*((LOG((A9/174.393)/LOG(10))*(LOG((A9/174.393)/LOG(10)))))),4)*L9)), 0)</f>
        <v>50.310099999999998</v>
      </c>
      <c r="N9" s="213"/>
      <c r="O9" s="188"/>
    </row>
    <row r="10" spans="1:16" ht="13.15" customHeight="1">
      <c r="A10" s="35">
        <v>58.7</v>
      </c>
      <c r="B10" s="34" t="s">
        <v>52</v>
      </c>
      <c r="C10" s="86">
        <v>2001</v>
      </c>
      <c r="D10" s="33">
        <v>30</v>
      </c>
      <c r="E10" s="32">
        <v>35</v>
      </c>
      <c r="F10" s="33" t="s">
        <v>50</v>
      </c>
      <c r="G10" s="56">
        <f>IF(MAX(D10:F10)&lt;0,0,MAX(D10:F10))</f>
        <v>35</v>
      </c>
      <c r="H10" s="63">
        <v>50</v>
      </c>
      <c r="I10" s="45">
        <v>55</v>
      </c>
      <c r="J10" s="156" t="s">
        <v>50</v>
      </c>
      <c r="K10" s="56">
        <f>IF(MAX(H10:J10)&lt;0,0,MAX(H10:J10))</f>
        <v>55</v>
      </c>
      <c r="L10" s="60">
        <f>SUM(G10,K10)</f>
        <v>90</v>
      </c>
      <c r="M10" s="160">
        <f>IF(ISNUMBER(A10), (IF(174.393&lt; A10,L10, TRUNC(10^(0.794358141*((LOG((A10/174.393)/LOG(10))*(LOG((A10/174.393)/LOG(10)))))),4)*L10)), 0)</f>
        <v>135.477</v>
      </c>
      <c r="N10" s="213"/>
      <c r="O10" s="188"/>
    </row>
    <row r="11" spans="1:16" ht="13.9" customHeight="1" thickBot="1">
      <c r="A11" s="170"/>
      <c r="B11" s="171"/>
      <c r="C11" s="172"/>
      <c r="D11" s="173"/>
      <c r="E11" s="88"/>
      <c r="F11" s="169"/>
      <c r="G11" s="174">
        <f>IF(MAX(D11:F11)&lt;0,0,MAX(D11:F11))</f>
        <v>0</v>
      </c>
      <c r="H11" s="175"/>
      <c r="I11" s="176"/>
      <c r="J11" s="177"/>
      <c r="K11" s="174">
        <f>IF(MAX(H11:J11)&lt;0,0,MAX(H11:J11))</f>
        <v>0</v>
      </c>
      <c r="L11" s="178">
        <f>SUM(G11,K11)</f>
        <v>0</v>
      </c>
      <c r="M11" s="179">
        <f>IF(ISNUMBER(A11), (IF(174.393&lt; A11,L11, TRUNC(10^(0.794358141*((LOG((A11/174.393)/LOG(10))*(LOG((A11/174.393)/LOG(10)))))),4)*L11)), 0)</f>
        <v>0</v>
      </c>
      <c r="N11" s="214"/>
      <c r="O11" s="225"/>
    </row>
    <row r="12" spans="1:16" ht="20.100000000000001" customHeight="1" thickTop="1" thickBot="1">
      <c r="A12" s="220" t="s">
        <v>36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2"/>
      <c r="N12" s="181">
        <f>SUM(M13:M16)-MIN(M13:M16)</f>
        <v>280.42129999999997</v>
      </c>
      <c r="O12" s="190">
        <f>RANK(N12,N7:N17,0)</f>
        <v>2</v>
      </c>
      <c r="P12" s="161"/>
    </row>
    <row r="13" spans="1:16" ht="12.75" customHeight="1" thickTop="1">
      <c r="A13" s="42">
        <v>53.3</v>
      </c>
      <c r="B13" s="43" t="s">
        <v>40</v>
      </c>
      <c r="C13" s="85">
        <v>2003</v>
      </c>
      <c r="D13" s="44">
        <v>20</v>
      </c>
      <c r="E13" s="45">
        <v>24</v>
      </c>
      <c r="F13" s="158">
        <v>25</v>
      </c>
      <c r="G13" s="57">
        <f>IF(MAX(D13:F13)&lt;0,0,MAX(D13:F13))</f>
        <v>25</v>
      </c>
      <c r="H13" s="64">
        <v>27</v>
      </c>
      <c r="I13" s="157">
        <v>30</v>
      </c>
      <c r="J13" s="154">
        <v>32</v>
      </c>
      <c r="K13" s="155">
        <f>IF(MAX(H13:J13)&lt;0,0,MAX(H13:J13))</f>
        <v>32</v>
      </c>
      <c r="L13" s="61">
        <f>SUM(G13,K13)</f>
        <v>57</v>
      </c>
      <c r="M13" s="159">
        <f>IF(ISNUMBER(A13), (IF(174.393&lt; A13,L13, TRUNC(10^(0.794358141*((LOG((A13/174.393)/LOG(10))*(LOG((A13/174.393)/LOG(10)))))),4)*L13)), 0)</f>
        <v>92.550899999999999</v>
      </c>
      <c r="N13" s="212"/>
      <c r="O13" s="224"/>
      <c r="P13" s="161"/>
    </row>
    <row r="14" spans="1:16" ht="12.75" customHeight="1">
      <c r="A14" s="35">
        <v>66.3</v>
      </c>
      <c r="B14" s="43" t="s">
        <v>41</v>
      </c>
      <c r="C14" s="86">
        <v>2002</v>
      </c>
      <c r="D14" s="180">
        <v>30</v>
      </c>
      <c r="E14" s="32">
        <v>33</v>
      </c>
      <c r="F14" s="32">
        <v>-35</v>
      </c>
      <c r="G14" s="56">
        <f>IF(MAX(D14:F14)&lt;0,0,MAX(D14:F14))</f>
        <v>33</v>
      </c>
      <c r="H14" s="180">
        <v>35</v>
      </c>
      <c r="I14" s="32">
        <v>37</v>
      </c>
      <c r="J14" s="32">
        <v>40</v>
      </c>
      <c r="K14" s="155">
        <f>IF(MAX(H14:J14)&lt;0,0,MAX(H14:J14))</f>
        <v>40</v>
      </c>
      <c r="L14" s="60">
        <f>SUM(G14,K14)</f>
        <v>73</v>
      </c>
      <c r="M14" s="160">
        <f>IF(ISNUMBER(A14), (IF(174.393&lt; A14,L14, TRUNC(10^(0.794358141*((LOG((A14/174.393)/LOG(10))*(LOG((A14/174.393)/LOG(10)))))),4)*L14)), 0)</f>
        <v>100.7984</v>
      </c>
      <c r="N14" s="213"/>
      <c r="O14" s="188"/>
    </row>
    <row r="15" spans="1:16" ht="12.75" customHeight="1">
      <c r="A15" s="35">
        <v>74.900000000000006</v>
      </c>
      <c r="B15" s="34" t="s">
        <v>42</v>
      </c>
      <c r="C15" s="86">
        <v>2004</v>
      </c>
      <c r="D15" s="33">
        <v>22</v>
      </c>
      <c r="E15" s="32">
        <v>24</v>
      </c>
      <c r="F15" s="33">
        <v>27</v>
      </c>
      <c r="G15" s="56">
        <f>IF(MAX(D15:F15)&lt;0,0,MAX(D15:F15))</f>
        <v>27</v>
      </c>
      <c r="H15" s="63">
        <v>30</v>
      </c>
      <c r="I15" s="45">
        <v>-33</v>
      </c>
      <c r="J15" s="156">
        <v>33</v>
      </c>
      <c r="K15" s="56">
        <f>IF(MAX(H15:J15)&lt;0,0,MAX(H15:J15))</f>
        <v>33</v>
      </c>
      <c r="L15" s="60">
        <f>SUM(G15,K15)</f>
        <v>60</v>
      </c>
      <c r="M15" s="160">
        <f>IF(ISNUMBER(A15), (IF(174.393&lt; A15,L15, TRUNC(10^(0.794358141*((LOG((A15/174.393)/LOG(10))*(LOG((A15/174.393)/LOG(10)))))),4)*L15)), 0)</f>
        <v>76.76400000000001</v>
      </c>
      <c r="N15" s="213"/>
      <c r="O15" s="188"/>
    </row>
    <row r="16" spans="1:16" ht="13.5" customHeight="1" thickBot="1">
      <c r="A16" s="170">
        <v>61.7</v>
      </c>
      <c r="B16" s="171" t="s">
        <v>43</v>
      </c>
      <c r="C16" s="172">
        <v>2004</v>
      </c>
      <c r="D16" s="173">
        <v>20</v>
      </c>
      <c r="E16" s="235">
        <v>24</v>
      </c>
      <c r="F16" s="236">
        <v>25</v>
      </c>
      <c r="G16" s="174">
        <f>IF(MAX(D16:F16)&lt;0,0,MAX(D16:F16))</f>
        <v>25</v>
      </c>
      <c r="H16" s="175">
        <v>30</v>
      </c>
      <c r="I16" s="176">
        <v>33</v>
      </c>
      <c r="J16" s="177">
        <v>35</v>
      </c>
      <c r="K16" s="174">
        <f>IF(MAX(H16:J16)&lt;0,0,MAX(H16:J16))</f>
        <v>35</v>
      </c>
      <c r="L16" s="178">
        <f>SUM(G16,K16)</f>
        <v>60</v>
      </c>
      <c r="M16" s="179">
        <f>IF(ISNUMBER(A16), (IF(174.393&lt; A16,L16, TRUNC(10^(0.794358141*((LOG((A16/174.393)/LOG(10))*(LOG((A16/174.393)/LOG(10)))))),4)*L16)), 0)</f>
        <v>87.072000000000003</v>
      </c>
      <c r="N16" s="214"/>
      <c r="O16" s="188"/>
    </row>
    <row r="17" spans="1:21" ht="19.5" thickTop="1" thickBot="1">
      <c r="A17" s="220" t="s">
        <v>49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2"/>
      <c r="N17" s="234"/>
      <c r="O17" s="188"/>
    </row>
    <row r="18" spans="1:21">
      <c r="A18" s="42">
        <v>61.8</v>
      </c>
      <c r="B18" s="43" t="s">
        <v>44</v>
      </c>
      <c r="C18" s="85">
        <v>2000</v>
      </c>
      <c r="D18" s="44">
        <v>73</v>
      </c>
      <c r="E18" s="45">
        <v>75</v>
      </c>
      <c r="F18" s="158">
        <v>76</v>
      </c>
      <c r="G18" s="57">
        <f>IF(MAX(D18:F18)&lt;0,0,MAX(D18:F18))</f>
        <v>76</v>
      </c>
      <c r="H18" s="64">
        <v>90</v>
      </c>
      <c r="I18" s="157">
        <v>-92</v>
      </c>
      <c r="J18" s="154" t="s">
        <v>50</v>
      </c>
      <c r="K18" s="155">
        <f>IF(MAX(H18:J18)&lt;0,0,MAX(H18:J18))</f>
        <v>90</v>
      </c>
      <c r="L18" s="61">
        <f>SUM(G18,K18)</f>
        <v>166</v>
      </c>
      <c r="M18" s="159">
        <f>IF(ISNUMBER(A18), (IF(174.393&lt; A18,L18, TRUNC(10^(0.794358141*((LOG((A18/174.393)/LOG(10))*(LOG((A18/174.393)/LOG(10)))))),4)*L18)), 0)</f>
        <v>240.61699999999999</v>
      </c>
      <c r="N18" s="212"/>
    </row>
    <row r="19" spans="1:21">
      <c r="A19" s="35"/>
      <c r="B19" s="43"/>
      <c r="C19" s="86"/>
      <c r="D19" s="180"/>
      <c r="E19" s="32"/>
      <c r="F19" s="32"/>
      <c r="G19" s="56">
        <f>IF(MAX(D19:F19)&lt;0,0,MAX(D19:F19))</f>
        <v>0</v>
      </c>
      <c r="H19" s="180"/>
      <c r="I19" s="32"/>
      <c r="J19" s="32"/>
      <c r="K19" s="155">
        <f>IF(MAX(H19:J19)&lt;0,0,MAX(H19:J19))</f>
        <v>0</v>
      </c>
      <c r="L19" s="60">
        <f>SUM(G19,K19)</f>
        <v>0</v>
      </c>
      <c r="M19" s="160">
        <f>IF(ISNUMBER(A19), (IF(174.393&lt; A19,L19, TRUNC(10^(0.794358141*((LOG((A19/174.393)/LOG(10))*(LOG((A19/174.393)/LOG(10)))))),4)*L19)), 0)</f>
        <v>0</v>
      </c>
      <c r="N19" s="213"/>
    </row>
    <row r="20" spans="1:21">
      <c r="A20" s="35"/>
      <c r="B20" s="34"/>
      <c r="C20" s="86"/>
      <c r="D20" s="33"/>
      <c r="E20" s="32"/>
      <c r="F20" s="33"/>
      <c r="G20" s="56">
        <f>IF(MAX(D20:F20)&lt;0,0,MAX(D20:F20))</f>
        <v>0</v>
      </c>
      <c r="H20" s="63"/>
      <c r="I20" s="45"/>
      <c r="J20" s="156"/>
      <c r="K20" s="56">
        <f>IF(MAX(H20:J20)&lt;0,0,MAX(H20:J20))</f>
        <v>0</v>
      </c>
      <c r="L20" s="60">
        <f>SUM(G20,K20)</f>
        <v>0</v>
      </c>
      <c r="M20" s="160">
        <f>IF(ISNUMBER(A20), (IF(174.393&lt; A20,L20, TRUNC(10^(0.794358141*((LOG((A20/174.393)/LOG(10))*(LOG((A20/174.393)/LOG(10)))))),4)*L20)), 0)</f>
        <v>0</v>
      </c>
      <c r="N20" s="213"/>
    </row>
    <row r="21" spans="1:21" ht="13.5" thickBot="1">
      <c r="A21" s="170"/>
      <c r="B21" s="171"/>
      <c r="C21" s="172"/>
      <c r="D21" s="173"/>
      <c r="E21" s="88"/>
      <c r="F21" s="169"/>
      <c r="G21" s="174">
        <f>IF(MAX(D21:F21)&lt;0,0,MAX(D21:F21))</f>
        <v>0</v>
      </c>
      <c r="H21" s="175"/>
      <c r="I21" s="176"/>
      <c r="J21" s="177"/>
      <c r="K21" s="174">
        <f>IF(MAX(H21:J21)&lt;0,0,MAX(H21:J21))</f>
        <v>0</v>
      </c>
      <c r="L21" s="178">
        <f>SUM(G21,K21)</f>
        <v>0</v>
      </c>
      <c r="M21" s="179">
        <f>IF(ISNUMBER(A21), (IF(174.393&lt; A21,L21, TRUNC(10^(0.794358141*((LOG((A21/174.393)/LOG(10))*(LOG((A21/174.393)/LOG(10)))))),4)*L21)), 0)</f>
        <v>0</v>
      </c>
      <c r="N21" s="214"/>
    </row>
    <row r="22" spans="1:21" ht="13.5" thickTop="1">
      <c r="A22" s="36"/>
      <c r="B22" s="37"/>
      <c r="C22" s="38"/>
      <c r="D22" s="39"/>
      <c r="E22" s="39"/>
      <c r="F22" s="39"/>
      <c r="G22" s="40"/>
      <c r="H22" s="39"/>
      <c r="I22" s="39"/>
      <c r="J22" s="39"/>
      <c r="K22" s="40"/>
      <c r="L22" s="40"/>
      <c r="M22" s="41"/>
    </row>
    <row r="23" spans="1:21">
      <c r="N23" s="30"/>
    </row>
    <row r="24" spans="1:21">
      <c r="A24" s="216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30"/>
    </row>
    <row r="25" spans="1:21">
      <c r="A25" s="196" t="s">
        <v>22</v>
      </c>
      <c r="B25" s="196"/>
      <c r="C25" s="191" t="s">
        <v>31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</row>
    <row r="26" spans="1:21">
      <c r="A26" s="196" t="s">
        <v>33</v>
      </c>
      <c r="B26" s="196"/>
      <c r="C26" s="191" t="s">
        <v>39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</row>
  </sheetData>
  <mergeCells count="15">
    <mergeCell ref="A26:B26"/>
    <mergeCell ref="C26:U26"/>
    <mergeCell ref="A7:M7"/>
    <mergeCell ref="A25:B25"/>
    <mergeCell ref="C25:U25"/>
    <mergeCell ref="A12:M12"/>
    <mergeCell ref="N13:N16"/>
    <mergeCell ref="A17:M17"/>
    <mergeCell ref="N18:N21"/>
    <mergeCell ref="K3:N3"/>
    <mergeCell ref="N8:N11"/>
    <mergeCell ref="A1:N1"/>
    <mergeCell ref="A24:M24"/>
    <mergeCell ref="A3:B3"/>
    <mergeCell ref="C3:J3"/>
  </mergeCells>
  <conditionalFormatting sqref="H11:J11 D11 H10:I10 D8:F10 H8:J9 H13:J16 D13:F16 D18:F22 H18:J22">
    <cfRule type="cellIs" dxfId="1" priority="19" stopIfTrue="1" operator="lessThan">
      <formula>0</formula>
    </cfRule>
    <cfRule type="cellIs" dxfId="0" priority="20" stopIfTrue="1" operator="lessThan">
      <formula>0</formula>
    </cfRule>
  </conditionalFormatting>
  <printOptions horizontalCentered="1"/>
  <pageMargins left="0.98425196850393704" right="0.59055118110236227" top="0.59055118110236227" bottom="0.59055118110236227" header="0" footer="0"/>
  <pageSetup paperSize="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Mladší žáci</vt:lpstr>
      <vt:lpstr>Starší žáci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JANEBA</dc:creator>
  <cp:lastModifiedBy>Admin</cp:lastModifiedBy>
  <cp:revision>0</cp:revision>
  <cp:lastPrinted>2013-07-30T13:08:39Z</cp:lastPrinted>
  <dcterms:created xsi:type="dcterms:W3CDTF">1601-01-01T00:00:00Z</dcterms:created>
  <dcterms:modified xsi:type="dcterms:W3CDTF">2015-09-12T10:42:42Z</dcterms:modified>
</cp:coreProperties>
</file>