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120" windowWidth="11280" windowHeight="6225" activeTab="1"/>
  </bookViews>
  <sheets>
    <sheet name="Ženy" sheetId="2" r:id="rId1"/>
    <sheet name="Muži" sheetId="1" r:id="rId2"/>
    <sheet name="Družstva muži" sheetId="4" r:id="rId3"/>
    <sheet name="Malone-Faber" sheetId="3" r:id="rId4"/>
    <sheet name="Věkové a váhové kategorie" sheetId="6" r:id="rId5"/>
  </sheets>
  <calcPr calcId="144525"/>
</workbook>
</file>

<file path=xl/calcChain.xml><?xml version="1.0" encoding="utf-8"?>
<calcChain xmlns="http://schemas.openxmlformats.org/spreadsheetml/2006/main">
  <c r="N255" i="1" l="1"/>
  <c r="N257" i="1"/>
  <c r="N258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H255" i="1"/>
  <c r="M255" i="1" s="1"/>
  <c r="H256" i="1"/>
  <c r="H257" i="1"/>
  <c r="M257" i="1" s="1"/>
  <c r="H258" i="1"/>
  <c r="H259" i="1"/>
  <c r="H260" i="1"/>
  <c r="H261" i="1"/>
  <c r="M261" i="1" s="1"/>
  <c r="H262" i="1"/>
  <c r="H263" i="1"/>
  <c r="M263" i="1" s="1"/>
  <c r="H264" i="1"/>
  <c r="M264" i="1" s="1"/>
  <c r="H265" i="1"/>
  <c r="M265" i="1" s="1"/>
  <c r="H266" i="1"/>
  <c r="H267" i="1"/>
  <c r="M267" i="1" s="1"/>
  <c r="H268" i="1"/>
  <c r="M268" i="1" s="1"/>
  <c r="H269" i="1"/>
  <c r="M269" i="1" s="1"/>
  <c r="H270" i="1"/>
  <c r="H271" i="1"/>
  <c r="M271" i="1" s="1"/>
  <c r="H272" i="1"/>
  <c r="M272" i="1" s="1"/>
  <c r="H273" i="1"/>
  <c r="M273" i="1" s="1"/>
  <c r="H274" i="1"/>
  <c r="H275" i="1"/>
  <c r="M275" i="1" s="1"/>
  <c r="H276" i="1"/>
  <c r="M276" i="1" s="1"/>
  <c r="H277" i="1"/>
  <c r="M277" i="1" s="1"/>
  <c r="H278" i="1"/>
  <c r="H279" i="1"/>
  <c r="M279" i="1" s="1"/>
  <c r="H280" i="1"/>
  <c r="M280" i="1" s="1"/>
  <c r="H281" i="1"/>
  <c r="M281" i="1" s="1"/>
  <c r="H282" i="1"/>
  <c r="H283" i="1"/>
  <c r="M283" i="1" s="1"/>
  <c r="H284" i="1"/>
  <c r="M284" i="1" s="1"/>
  <c r="H285" i="1"/>
  <c r="M285" i="1" s="1"/>
  <c r="H286" i="1"/>
  <c r="H287" i="1"/>
  <c r="M287" i="1" s="1"/>
  <c r="H288" i="1"/>
  <c r="M288" i="1" s="1"/>
  <c r="H289" i="1"/>
  <c r="M289" i="1" s="1"/>
  <c r="H290" i="1"/>
  <c r="H291" i="1"/>
  <c r="M291" i="1" s="1"/>
  <c r="H292" i="1"/>
  <c r="M292" i="1" s="1"/>
  <c r="H293" i="1"/>
  <c r="M293" i="1" s="1"/>
  <c r="H294" i="1"/>
  <c r="H295" i="1"/>
  <c r="M295" i="1" s="1"/>
  <c r="H296" i="1"/>
  <c r="M296" i="1" s="1"/>
  <c r="H297" i="1"/>
  <c r="M297" i="1" s="1"/>
  <c r="H298" i="1"/>
  <c r="H299" i="1"/>
  <c r="M299" i="1" s="1"/>
  <c r="H300" i="1"/>
  <c r="M300" i="1" s="1"/>
  <c r="H301" i="1"/>
  <c r="M301" i="1" s="1"/>
  <c r="H302" i="1"/>
  <c r="H303" i="1"/>
  <c r="M303" i="1" s="1"/>
  <c r="H304" i="1"/>
  <c r="M304" i="1" s="1"/>
  <c r="H305" i="1"/>
  <c r="M305" i="1" s="1"/>
  <c r="H306" i="1"/>
  <c r="H307" i="1"/>
  <c r="M307" i="1" s="1"/>
  <c r="H308" i="1"/>
  <c r="M308" i="1" s="1"/>
  <c r="H309" i="1"/>
  <c r="M309" i="1" s="1"/>
  <c r="H310" i="1"/>
  <c r="H311" i="1"/>
  <c r="M311" i="1" s="1"/>
  <c r="H312" i="1"/>
  <c r="M312" i="1" s="1"/>
  <c r="H313" i="1"/>
  <c r="M313" i="1" s="1"/>
  <c r="H314" i="1"/>
  <c r="H315" i="1"/>
  <c r="M315" i="1" s="1"/>
  <c r="H316" i="1"/>
  <c r="M316" i="1" s="1"/>
  <c r="H317" i="1"/>
  <c r="M317" i="1" s="1"/>
  <c r="H318" i="1"/>
  <c r="H319" i="1"/>
  <c r="M319" i="1" s="1"/>
  <c r="H320" i="1"/>
  <c r="M320" i="1" s="1"/>
  <c r="H321" i="1"/>
  <c r="M321" i="1" s="1"/>
  <c r="H322" i="1"/>
  <c r="H323" i="1"/>
  <c r="M323" i="1" s="1"/>
  <c r="H324" i="1"/>
  <c r="M324" i="1" s="1"/>
  <c r="H325" i="1"/>
  <c r="M325" i="1" s="1"/>
  <c r="H326" i="1"/>
  <c r="H327" i="1"/>
  <c r="M327" i="1" s="1"/>
  <c r="H328" i="1"/>
  <c r="M328" i="1" s="1"/>
  <c r="H329" i="1"/>
  <c r="M329" i="1" s="1"/>
  <c r="H330" i="1"/>
  <c r="H331" i="1"/>
  <c r="M331" i="1" s="1"/>
  <c r="H332" i="1"/>
  <c r="M332" i="1" s="1"/>
  <c r="H333" i="1"/>
  <c r="M333" i="1" s="1"/>
  <c r="H334" i="1"/>
  <c r="H335" i="1"/>
  <c r="M335" i="1" s="1"/>
  <c r="H336" i="1"/>
  <c r="M336" i="1" s="1"/>
  <c r="H337" i="1"/>
  <c r="M337" i="1" s="1"/>
  <c r="H338" i="1"/>
  <c r="H339" i="1"/>
  <c r="M339" i="1" s="1"/>
  <c r="H340" i="1"/>
  <c r="M340" i="1" s="1"/>
  <c r="H341" i="1"/>
  <c r="M341" i="1" s="1"/>
  <c r="H342" i="1"/>
  <c r="H343" i="1"/>
  <c r="M343" i="1" s="1"/>
  <c r="H344" i="1"/>
  <c r="M344" i="1" s="1"/>
  <c r="H345" i="1"/>
  <c r="M345" i="1" s="1"/>
  <c r="H346" i="1"/>
  <c r="H347" i="1"/>
  <c r="M347" i="1" s="1"/>
  <c r="H348" i="1"/>
  <c r="M348" i="1" s="1"/>
  <c r="H349" i="1"/>
  <c r="M349" i="1" s="1"/>
  <c r="H350" i="1"/>
  <c r="H351" i="1"/>
  <c r="M351" i="1" s="1"/>
  <c r="H352" i="1"/>
  <c r="M352" i="1" s="1"/>
  <c r="H353" i="1"/>
  <c r="M353" i="1" s="1"/>
  <c r="H354" i="1"/>
  <c r="H355" i="1"/>
  <c r="M355" i="1" s="1"/>
  <c r="H356" i="1"/>
  <c r="M356" i="1" s="1"/>
  <c r="H357" i="1"/>
  <c r="M357" i="1" s="1"/>
  <c r="H358" i="1"/>
  <c r="H359" i="1"/>
  <c r="M359" i="1" s="1"/>
  <c r="H360" i="1"/>
  <c r="M360" i="1" s="1"/>
  <c r="H361" i="1"/>
  <c r="M361" i="1" s="1"/>
  <c r="H362" i="1"/>
  <c r="H363" i="1"/>
  <c r="M363" i="1" s="1"/>
  <c r="H364" i="1"/>
  <c r="M364" i="1" s="1"/>
  <c r="H365" i="1"/>
  <c r="M365" i="1" s="1"/>
  <c r="H366" i="1"/>
  <c r="H367" i="1"/>
  <c r="M367" i="1" s="1"/>
  <c r="H368" i="1"/>
  <c r="M368" i="1" s="1"/>
  <c r="H369" i="1"/>
  <c r="M369" i="1" s="1"/>
  <c r="H370" i="1"/>
  <c r="H371" i="1"/>
  <c r="M371" i="1" s="1"/>
  <c r="H372" i="1"/>
  <c r="M372" i="1" s="1"/>
  <c r="H373" i="1"/>
  <c r="M373" i="1" s="1"/>
  <c r="H374" i="1"/>
  <c r="H375" i="1"/>
  <c r="M375" i="1" s="1"/>
  <c r="H376" i="1"/>
  <c r="M376" i="1" s="1"/>
  <c r="H377" i="1"/>
  <c r="M377" i="1" s="1"/>
  <c r="H378" i="1"/>
  <c r="H379" i="1"/>
  <c r="M379" i="1" s="1"/>
  <c r="H380" i="1"/>
  <c r="M380" i="1" s="1"/>
  <c r="H381" i="1"/>
  <c r="M381" i="1" s="1"/>
  <c r="H382" i="1"/>
  <c r="H383" i="1"/>
  <c r="M383" i="1" s="1"/>
  <c r="H384" i="1"/>
  <c r="M384" i="1" s="1"/>
  <c r="H385" i="1"/>
  <c r="M385" i="1" s="1"/>
  <c r="H386" i="1"/>
  <c r="H387" i="1"/>
  <c r="M387" i="1" s="1"/>
  <c r="H388" i="1"/>
  <c r="M388" i="1" s="1"/>
  <c r="H389" i="1"/>
  <c r="M389" i="1" s="1"/>
  <c r="H390" i="1"/>
  <c r="H391" i="1"/>
  <c r="M391" i="1" s="1"/>
  <c r="H392" i="1"/>
  <c r="M392" i="1" s="1"/>
  <c r="H393" i="1"/>
  <c r="M393" i="1" s="1"/>
  <c r="H394" i="1"/>
  <c r="H395" i="1"/>
  <c r="M395" i="1" s="1"/>
  <c r="H396" i="1"/>
  <c r="M396" i="1" s="1"/>
  <c r="H397" i="1"/>
  <c r="M397" i="1" s="1"/>
  <c r="H398" i="1"/>
  <c r="H399" i="1"/>
  <c r="M399" i="1" s="1"/>
  <c r="H400" i="1"/>
  <c r="M400" i="1" s="1"/>
  <c r="M259" i="1" l="1"/>
  <c r="N259" i="1" s="1"/>
  <c r="M256" i="1"/>
  <c r="N256" i="1" s="1"/>
  <c r="M260" i="1"/>
  <c r="N260" i="1" s="1"/>
  <c r="M398" i="1"/>
  <c r="M394" i="1"/>
  <c r="M390" i="1"/>
  <c r="M386" i="1"/>
  <c r="M382" i="1"/>
  <c r="M378" i="1"/>
  <c r="M374" i="1"/>
  <c r="M370" i="1"/>
  <c r="M366" i="1"/>
  <c r="M362" i="1"/>
  <c r="M358" i="1"/>
  <c r="M354" i="1"/>
  <c r="M350" i="1"/>
  <c r="M346" i="1"/>
  <c r="M342" i="1"/>
  <c r="M338" i="1"/>
  <c r="M334" i="1"/>
  <c r="M330" i="1"/>
  <c r="M326" i="1"/>
  <c r="M322" i="1"/>
  <c r="M318" i="1"/>
  <c r="M314" i="1"/>
  <c r="M310" i="1"/>
  <c r="M306" i="1"/>
  <c r="M302" i="1"/>
  <c r="M298" i="1"/>
  <c r="M294" i="1"/>
  <c r="M290" i="1"/>
  <c r="M286" i="1"/>
  <c r="M282" i="1"/>
  <c r="M278" i="1"/>
  <c r="M274" i="1"/>
  <c r="M270" i="1"/>
  <c r="M266" i="1"/>
  <c r="M262" i="1"/>
  <c r="M258" i="1"/>
  <c r="G16" i="2"/>
  <c r="N157" i="1"/>
  <c r="N159" i="1"/>
  <c r="N160" i="1"/>
  <c r="N162" i="1"/>
  <c r="N163" i="1"/>
  <c r="N165" i="1"/>
  <c r="N166" i="1"/>
  <c r="N169" i="1"/>
  <c r="N170" i="1"/>
  <c r="N171" i="1"/>
  <c r="N173" i="1"/>
  <c r="N175" i="1"/>
  <c r="N176" i="1"/>
  <c r="N178" i="1"/>
  <c r="N179" i="1"/>
  <c r="N181" i="1"/>
  <c r="N182" i="1"/>
  <c r="N186" i="1"/>
  <c r="N187" i="1"/>
  <c r="N191" i="1"/>
  <c r="N192" i="1"/>
  <c r="N195" i="1"/>
  <c r="N196" i="1"/>
  <c r="N198" i="1"/>
  <c r="N199" i="1"/>
  <c r="N201" i="1"/>
  <c r="N202" i="1"/>
  <c r="N205" i="1"/>
  <c r="N206" i="1"/>
  <c r="N210" i="1"/>
  <c r="N211" i="1"/>
  <c r="N214" i="1"/>
  <c r="N215" i="1"/>
  <c r="N217" i="1"/>
  <c r="N218" i="1"/>
  <c r="N221" i="1"/>
  <c r="N222" i="1"/>
  <c r="N226" i="1"/>
  <c r="N227" i="1"/>
  <c r="N229" i="1"/>
  <c r="N230" i="1"/>
  <c r="N233" i="1"/>
  <c r="N234" i="1"/>
  <c r="N237" i="1"/>
  <c r="N238" i="1"/>
  <c r="N241" i="1"/>
  <c r="N242" i="1"/>
  <c r="N243" i="1"/>
  <c r="N245" i="1"/>
  <c r="N246" i="1"/>
  <c r="N248" i="1"/>
  <c r="N249" i="1"/>
  <c r="N251" i="1"/>
  <c r="N252" i="1"/>
  <c r="N254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5" i="1"/>
  <c r="L246" i="1"/>
  <c r="L247" i="1"/>
  <c r="L248" i="1"/>
  <c r="L249" i="1"/>
  <c r="L250" i="1"/>
  <c r="L251" i="1"/>
  <c r="L252" i="1"/>
  <c r="L253" i="1"/>
  <c r="L254" i="1"/>
  <c r="H157" i="1" l="1"/>
  <c r="M157" i="1" s="1"/>
  <c r="H158" i="1"/>
  <c r="M158" i="1" s="1"/>
  <c r="N158" i="1" s="1"/>
  <c r="H159" i="1"/>
  <c r="M159" i="1" s="1"/>
  <c r="H160" i="1"/>
  <c r="M160" i="1" s="1"/>
  <c r="H161" i="1"/>
  <c r="M161" i="1" s="1"/>
  <c r="N161" i="1" s="1"/>
  <c r="H162" i="1"/>
  <c r="M162" i="1" s="1"/>
  <c r="H163" i="1"/>
  <c r="M163" i="1" s="1"/>
  <c r="H164" i="1"/>
  <c r="M164" i="1" s="1"/>
  <c r="N164" i="1" s="1"/>
  <c r="H165" i="1"/>
  <c r="M165" i="1" s="1"/>
  <c r="H166" i="1"/>
  <c r="M166" i="1" s="1"/>
  <c r="H167" i="1"/>
  <c r="M167" i="1" s="1"/>
  <c r="N167" i="1" s="1"/>
  <c r="H168" i="1"/>
  <c r="M168" i="1" s="1"/>
  <c r="N168" i="1" s="1"/>
  <c r="H169" i="1"/>
  <c r="M169" i="1" s="1"/>
  <c r="H170" i="1"/>
  <c r="M170" i="1" s="1"/>
  <c r="H171" i="1"/>
  <c r="M171" i="1" s="1"/>
  <c r="H172" i="1"/>
  <c r="M172" i="1" s="1"/>
  <c r="N172" i="1" s="1"/>
  <c r="H173" i="1"/>
  <c r="M173" i="1" s="1"/>
  <c r="H175" i="1"/>
  <c r="M175" i="1" s="1"/>
  <c r="H176" i="1"/>
  <c r="M176" i="1" s="1"/>
  <c r="H177" i="1"/>
  <c r="M177" i="1" s="1"/>
  <c r="N177" i="1" s="1"/>
  <c r="H178" i="1"/>
  <c r="M178" i="1" s="1"/>
  <c r="H179" i="1"/>
  <c r="M179" i="1" s="1"/>
  <c r="H180" i="1"/>
  <c r="M180" i="1" s="1"/>
  <c r="N180" i="1" s="1"/>
  <c r="H181" i="1"/>
  <c r="M181" i="1" s="1"/>
  <c r="H182" i="1"/>
  <c r="M182" i="1" s="1"/>
  <c r="H183" i="1"/>
  <c r="M183" i="1" s="1"/>
  <c r="N183" i="1" s="1"/>
  <c r="H184" i="1"/>
  <c r="M184" i="1" s="1"/>
  <c r="N184" i="1" s="1"/>
  <c r="H185" i="1"/>
  <c r="M185" i="1" s="1"/>
  <c r="N185" i="1" s="1"/>
  <c r="H186" i="1"/>
  <c r="M186" i="1" s="1"/>
  <c r="H187" i="1"/>
  <c r="M187" i="1" s="1"/>
  <c r="H188" i="1"/>
  <c r="M188" i="1" s="1"/>
  <c r="N188" i="1" s="1"/>
  <c r="H189" i="1"/>
  <c r="M189" i="1" s="1"/>
  <c r="N189" i="1" s="1"/>
  <c r="H190" i="1"/>
  <c r="M190" i="1" s="1"/>
  <c r="N190" i="1" s="1"/>
  <c r="H191" i="1"/>
  <c r="M191" i="1" s="1"/>
  <c r="H192" i="1"/>
  <c r="M192" i="1" s="1"/>
  <c r="H193" i="1"/>
  <c r="M193" i="1" s="1"/>
  <c r="N193" i="1" s="1"/>
  <c r="H194" i="1"/>
  <c r="M194" i="1" s="1"/>
  <c r="N194" i="1" s="1"/>
  <c r="H195" i="1"/>
  <c r="M195" i="1" s="1"/>
  <c r="H196" i="1"/>
  <c r="M196" i="1" s="1"/>
  <c r="H198" i="1"/>
  <c r="M198" i="1" s="1"/>
  <c r="H199" i="1"/>
  <c r="M199" i="1" s="1"/>
  <c r="H200" i="1"/>
  <c r="M200" i="1" s="1"/>
  <c r="N200" i="1" s="1"/>
  <c r="H201" i="1"/>
  <c r="M201" i="1" s="1"/>
  <c r="H202" i="1"/>
  <c r="M202" i="1" s="1"/>
  <c r="H203" i="1"/>
  <c r="M203" i="1" s="1"/>
  <c r="N203" i="1" s="1"/>
  <c r="H204" i="1"/>
  <c r="M204" i="1" s="1"/>
  <c r="N204" i="1" s="1"/>
  <c r="H205" i="1"/>
  <c r="M205" i="1" s="1"/>
  <c r="H206" i="1"/>
  <c r="M206" i="1" s="1"/>
  <c r="H207" i="1"/>
  <c r="M207" i="1" s="1"/>
  <c r="N207" i="1" s="1"/>
  <c r="H208" i="1"/>
  <c r="M208" i="1" s="1"/>
  <c r="N208" i="1" s="1"/>
  <c r="H209" i="1"/>
  <c r="M209" i="1" s="1"/>
  <c r="N209" i="1" s="1"/>
  <c r="H210" i="1"/>
  <c r="M210" i="1" s="1"/>
  <c r="H211" i="1"/>
  <c r="M211" i="1" s="1"/>
  <c r="H212" i="1"/>
  <c r="M212" i="1" s="1"/>
  <c r="N212" i="1" s="1"/>
  <c r="H213" i="1"/>
  <c r="M213" i="1" s="1"/>
  <c r="N213" i="1" s="1"/>
  <c r="H214" i="1"/>
  <c r="M214" i="1" s="1"/>
  <c r="H215" i="1"/>
  <c r="M215" i="1" s="1"/>
  <c r="H217" i="1"/>
  <c r="M217" i="1" s="1"/>
  <c r="H218" i="1"/>
  <c r="M218" i="1" s="1"/>
  <c r="H219" i="1"/>
  <c r="M219" i="1" s="1"/>
  <c r="N219" i="1" s="1"/>
  <c r="H220" i="1"/>
  <c r="M220" i="1" s="1"/>
  <c r="N220" i="1" s="1"/>
  <c r="H221" i="1"/>
  <c r="M221" i="1" s="1"/>
  <c r="H222" i="1"/>
  <c r="M222" i="1" s="1"/>
  <c r="H223" i="1"/>
  <c r="M223" i="1" s="1"/>
  <c r="N223" i="1" s="1"/>
  <c r="H224" i="1"/>
  <c r="M224" i="1" s="1"/>
  <c r="N224" i="1" s="1"/>
  <c r="H225" i="1"/>
  <c r="M225" i="1" s="1"/>
  <c r="N225" i="1" s="1"/>
  <c r="H226" i="1"/>
  <c r="M226" i="1" s="1"/>
  <c r="H227" i="1"/>
  <c r="M227" i="1" s="1"/>
  <c r="H228" i="1"/>
  <c r="M228" i="1" s="1"/>
  <c r="N228" i="1" s="1"/>
  <c r="H229" i="1"/>
  <c r="M229" i="1" s="1"/>
  <c r="H230" i="1"/>
  <c r="M230" i="1" s="1"/>
  <c r="H231" i="1"/>
  <c r="M231" i="1" s="1"/>
  <c r="N231" i="1" s="1"/>
  <c r="H232" i="1"/>
  <c r="M232" i="1" s="1"/>
  <c r="N232" i="1" s="1"/>
  <c r="H233" i="1"/>
  <c r="M233" i="1" s="1"/>
  <c r="H234" i="1"/>
  <c r="M234" i="1" s="1"/>
  <c r="H235" i="1"/>
  <c r="M235" i="1" s="1"/>
  <c r="N235" i="1" s="1"/>
  <c r="H236" i="1"/>
  <c r="M236" i="1" s="1"/>
  <c r="N236" i="1" s="1"/>
  <c r="H237" i="1"/>
  <c r="M237" i="1" s="1"/>
  <c r="H238" i="1"/>
  <c r="M238" i="1" s="1"/>
  <c r="H239" i="1"/>
  <c r="M239" i="1" s="1"/>
  <c r="N239" i="1" s="1"/>
  <c r="H240" i="1"/>
  <c r="M240" i="1" s="1"/>
  <c r="N240" i="1" s="1"/>
  <c r="H241" i="1"/>
  <c r="M241" i="1" s="1"/>
  <c r="H242" i="1"/>
  <c r="M242" i="1" s="1"/>
  <c r="H243" i="1"/>
  <c r="M243" i="1" s="1"/>
  <c r="H245" i="1"/>
  <c r="M245" i="1" s="1"/>
  <c r="H246" i="1"/>
  <c r="M246" i="1" s="1"/>
  <c r="H247" i="1"/>
  <c r="M247" i="1" s="1"/>
  <c r="N247" i="1" s="1"/>
  <c r="H248" i="1"/>
  <c r="M248" i="1" s="1"/>
  <c r="H249" i="1"/>
  <c r="M249" i="1" s="1"/>
  <c r="H250" i="1"/>
  <c r="M250" i="1" s="1"/>
  <c r="N250" i="1" s="1"/>
  <c r="H251" i="1"/>
  <c r="M251" i="1" s="1"/>
  <c r="H252" i="1"/>
  <c r="M252" i="1" s="1"/>
  <c r="H253" i="1"/>
  <c r="M253" i="1" s="1"/>
  <c r="N253" i="1" s="1"/>
  <c r="H254" i="1"/>
  <c r="M254" i="1" s="1"/>
  <c r="N151" i="1"/>
  <c r="N153" i="1"/>
  <c r="N154" i="1"/>
  <c r="M151" i="1"/>
  <c r="L151" i="1"/>
  <c r="L152" i="1"/>
  <c r="L153" i="1"/>
  <c r="M153" i="1" s="1"/>
  <c r="L154" i="1"/>
  <c r="L155" i="1"/>
  <c r="H153" i="1"/>
  <c r="H154" i="1"/>
  <c r="M154" i="1" s="1"/>
  <c r="H155" i="1"/>
  <c r="H151" i="1"/>
  <c r="H152" i="1"/>
  <c r="M152" i="1" l="1"/>
  <c r="N152" i="1" s="1"/>
  <c r="M155" i="1"/>
  <c r="N155" i="1" s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1" i="1"/>
  <c r="N123" i="1"/>
  <c r="N124" i="1"/>
  <c r="N126" i="1"/>
  <c r="N127" i="1"/>
  <c r="N129" i="1"/>
  <c r="N130" i="1"/>
  <c r="N132" i="1"/>
  <c r="N133" i="1"/>
  <c r="N135" i="1"/>
  <c r="N136" i="1"/>
  <c r="N138" i="1"/>
  <c r="N139" i="1"/>
  <c r="N141" i="1"/>
  <c r="N142" i="1"/>
  <c r="N144" i="1"/>
  <c r="N145" i="1"/>
  <c r="N147" i="1"/>
  <c r="N148" i="1"/>
  <c r="N150" i="1"/>
  <c r="M102" i="1"/>
  <c r="M105" i="1"/>
  <c r="M106" i="1"/>
  <c r="M109" i="1"/>
  <c r="M110" i="1"/>
  <c r="M113" i="1"/>
  <c r="M114" i="1"/>
  <c r="M117" i="1"/>
  <c r="M118" i="1"/>
  <c r="M123" i="1"/>
  <c r="M135" i="1"/>
  <c r="M147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1" i="1"/>
  <c r="L122" i="1"/>
  <c r="L123" i="1"/>
  <c r="L124" i="1"/>
  <c r="L125" i="1"/>
  <c r="L126" i="1"/>
  <c r="L127" i="1"/>
  <c r="M127" i="1" s="1"/>
  <c r="L128" i="1"/>
  <c r="L129" i="1"/>
  <c r="L130" i="1"/>
  <c r="L131" i="1"/>
  <c r="L132" i="1"/>
  <c r="L133" i="1"/>
  <c r="L134" i="1"/>
  <c r="L135" i="1"/>
  <c r="L136" i="1"/>
  <c r="L137" i="1"/>
  <c r="L138" i="1"/>
  <c r="L139" i="1"/>
  <c r="M139" i="1" s="1"/>
  <c r="L140" i="1"/>
  <c r="L141" i="1"/>
  <c r="L142" i="1"/>
  <c r="L143" i="1"/>
  <c r="L144" i="1"/>
  <c r="L145" i="1"/>
  <c r="L146" i="1"/>
  <c r="L147" i="1"/>
  <c r="L148" i="1"/>
  <c r="L150" i="1"/>
  <c r="H102" i="1"/>
  <c r="H103" i="1"/>
  <c r="M103" i="1" s="1"/>
  <c r="H104" i="1"/>
  <c r="M104" i="1" s="1"/>
  <c r="H105" i="1"/>
  <c r="H106" i="1"/>
  <c r="H107" i="1"/>
  <c r="M107" i="1" s="1"/>
  <c r="H108" i="1"/>
  <c r="M108" i="1" s="1"/>
  <c r="H109" i="1"/>
  <c r="H110" i="1"/>
  <c r="H111" i="1"/>
  <c r="M111" i="1" s="1"/>
  <c r="H112" i="1"/>
  <c r="M112" i="1" s="1"/>
  <c r="H113" i="1"/>
  <c r="H114" i="1"/>
  <c r="H115" i="1"/>
  <c r="M115" i="1" s="1"/>
  <c r="H116" i="1"/>
  <c r="M116" i="1" s="1"/>
  <c r="H117" i="1"/>
  <c r="H118" i="1"/>
  <c r="H119" i="1"/>
  <c r="M119" i="1" s="1"/>
  <c r="H121" i="1"/>
  <c r="M121" i="1" s="1"/>
  <c r="H122" i="1"/>
  <c r="H123" i="1"/>
  <c r="H124" i="1"/>
  <c r="M124" i="1" s="1"/>
  <c r="H125" i="1"/>
  <c r="H126" i="1"/>
  <c r="M126" i="1" s="1"/>
  <c r="H127" i="1"/>
  <c r="H128" i="1"/>
  <c r="H129" i="1"/>
  <c r="M129" i="1" s="1"/>
  <c r="H130" i="1"/>
  <c r="M130" i="1" s="1"/>
  <c r="H131" i="1"/>
  <c r="H132" i="1"/>
  <c r="M132" i="1" s="1"/>
  <c r="H133" i="1"/>
  <c r="M133" i="1" s="1"/>
  <c r="H134" i="1"/>
  <c r="M134" i="1" s="1"/>
  <c r="N134" i="1" s="1"/>
  <c r="H135" i="1"/>
  <c r="H136" i="1"/>
  <c r="M136" i="1" s="1"/>
  <c r="H137" i="1"/>
  <c r="H138" i="1"/>
  <c r="M138" i="1" s="1"/>
  <c r="H139" i="1"/>
  <c r="H140" i="1"/>
  <c r="H141" i="1"/>
  <c r="M141" i="1" s="1"/>
  <c r="H142" i="1"/>
  <c r="M142" i="1" s="1"/>
  <c r="H143" i="1"/>
  <c r="H144" i="1"/>
  <c r="M144" i="1" s="1"/>
  <c r="H145" i="1"/>
  <c r="M145" i="1" s="1"/>
  <c r="H146" i="1"/>
  <c r="H147" i="1"/>
  <c r="H148" i="1"/>
  <c r="M148" i="1" s="1"/>
  <c r="H150" i="1"/>
  <c r="M150" i="1" s="1"/>
  <c r="M143" i="1" l="1"/>
  <c r="N143" i="1" s="1"/>
  <c r="M137" i="1"/>
  <c r="N137" i="1" s="1"/>
  <c r="M146" i="1"/>
  <c r="N146" i="1" s="1"/>
  <c r="M140" i="1"/>
  <c r="N140" i="1" s="1"/>
  <c r="M128" i="1"/>
  <c r="N128" i="1" s="1"/>
  <c r="M125" i="1"/>
  <c r="N125" i="1" s="1"/>
  <c r="M122" i="1"/>
  <c r="N122" i="1" s="1"/>
  <c r="M131" i="1"/>
  <c r="N131" i="1" s="1"/>
  <c r="N52" i="4" l="1"/>
  <c r="L52" i="4"/>
  <c r="M52" i="4" s="1"/>
  <c r="H52" i="4"/>
  <c r="N51" i="4"/>
  <c r="L51" i="4"/>
  <c r="M51" i="4" s="1"/>
  <c r="H51" i="4"/>
  <c r="N50" i="4"/>
  <c r="N53" i="4" s="1"/>
  <c r="L50" i="4"/>
  <c r="M50" i="4" s="1"/>
  <c r="H50" i="4"/>
  <c r="N48" i="4"/>
  <c r="M48" i="4"/>
  <c r="L48" i="4"/>
  <c r="H48" i="4"/>
  <c r="N47" i="4"/>
  <c r="M47" i="4"/>
  <c r="L47" i="4"/>
  <c r="H47" i="4"/>
  <c r="N46" i="4"/>
  <c r="N49" i="4" s="1"/>
  <c r="M46" i="4"/>
  <c r="L46" i="4"/>
  <c r="H46" i="4"/>
  <c r="N44" i="4"/>
  <c r="L44" i="4"/>
  <c r="H44" i="4"/>
  <c r="M44" i="4" s="1"/>
  <c r="N43" i="4"/>
  <c r="L43" i="4"/>
  <c r="H43" i="4"/>
  <c r="M43" i="4" s="1"/>
  <c r="N42" i="4"/>
  <c r="N45" i="4" s="1"/>
  <c r="L42" i="4"/>
  <c r="H42" i="4"/>
  <c r="M42" i="4" s="1"/>
  <c r="N41" i="4"/>
  <c r="N40" i="4"/>
  <c r="L40" i="4"/>
  <c r="H40" i="4"/>
  <c r="M40" i="4" s="1"/>
  <c r="N39" i="4"/>
  <c r="L39" i="4"/>
  <c r="H39" i="4"/>
  <c r="M39" i="4" s="1"/>
  <c r="N38" i="4"/>
  <c r="L38" i="4"/>
  <c r="H38" i="4"/>
  <c r="M38" i="4" s="1"/>
  <c r="N36" i="4"/>
  <c r="L36" i="4"/>
  <c r="H36" i="4"/>
  <c r="M36" i="4" s="1"/>
  <c r="N35" i="4"/>
  <c r="L35" i="4"/>
  <c r="H35" i="4"/>
  <c r="M35" i="4" s="1"/>
  <c r="N34" i="4"/>
  <c r="L34" i="4"/>
  <c r="H34" i="4"/>
  <c r="M34" i="4" s="1"/>
  <c r="N32" i="4"/>
  <c r="M32" i="4"/>
  <c r="L32" i="4"/>
  <c r="H32" i="4"/>
  <c r="N31" i="4"/>
  <c r="M31" i="4"/>
  <c r="L31" i="4"/>
  <c r="H31" i="4"/>
  <c r="N30" i="4"/>
  <c r="N33" i="4" s="1"/>
  <c r="M30" i="4"/>
  <c r="L30" i="4"/>
  <c r="H30" i="4"/>
  <c r="N28" i="4"/>
  <c r="L28" i="4"/>
  <c r="M28" i="4" s="1"/>
  <c r="H28" i="4"/>
  <c r="N27" i="4"/>
  <c r="L27" i="4"/>
  <c r="M27" i="4" s="1"/>
  <c r="H27" i="4"/>
  <c r="N26" i="4"/>
  <c r="N29" i="4" s="1"/>
  <c r="L26" i="4"/>
  <c r="M26" i="4" s="1"/>
  <c r="H26" i="4"/>
  <c r="N24" i="4"/>
  <c r="L24" i="4"/>
  <c r="H24" i="4"/>
  <c r="M24" i="4" s="1"/>
  <c r="N23" i="4"/>
  <c r="N25" i="4" s="1"/>
  <c r="L23" i="4"/>
  <c r="H23" i="4"/>
  <c r="M23" i="4" s="1"/>
  <c r="N22" i="4"/>
  <c r="L22" i="4"/>
  <c r="H22" i="4"/>
  <c r="M22" i="4" s="1"/>
  <c r="N20" i="4"/>
  <c r="L20" i="4"/>
  <c r="M20" i="4" s="1"/>
  <c r="H20" i="4"/>
  <c r="N19" i="4"/>
  <c r="L19" i="4"/>
  <c r="M19" i="4" s="1"/>
  <c r="H19" i="4"/>
  <c r="N18" i="4"/>
  <c r="L18" i="4"/>
  <c r="M18" i="4" s="1"/>
  <c r="H18" i="4"/>
  <c r="N16" i="4"/>
  <c r="M16" i="4"/>
  <c r="L16" i="4"/>
  <c r="H16" i="4"/>
  <c r="N15" i="4"/>
  <c r="M15" i="4"/>
  <c r="L15" i="4"/>
  <c r="H15" i="4"/>
  <c r="N14" i="4"/>
  <c r="N17" i="4" s="1"/>
  <c r="M14" i="4"/>
  <c r="L14" i="4"/>
  <c r="H14" i="4"/>
  <c r="N12" i="4"/>
  <c r="L12" i="4"/>
  <c r="M12" i="4" s="1"/>
  <c r="H12" i="4"/>
  <c r="N11" i="4"/>
  <c r="L11" i="4"/>
  <c r="M11" i="4" s="1"/>
  <c r="H11" i="4"/>
  <c r="N10" i="4"/>
  <c r="L10" i="4"/>
  <c r="M10" i="4" s="1"/>
  <c r="H10" i="4"/>
  <c r="N7" i="4"/>
  <c r="N8" i="4"/>
  <c r="N6" i="4"/>
  <c r="N7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83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64" i="1"/>
  <c r="N62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45" i="1"/>
  <c r="N43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9" i="1"/>
  <c r="N11" i="1"/>
  <c r="N13" i="1"/>
  <c r="N15" i="1"/>
  <c r="N17" i="1"/>
  <c r="N19" i="1"/>
  <c r="N21" i="1"/>
  <c r="N23" i="1"/>
  <c r="N6" i="2"/>
  <c r="N8" i="2"/>
  <c r="N9" i="2"/>
  <c r="N11" i="2"/>
  <c r="N12" i="2"/>
  <c r="N14" i="2"/>
  <c r="N15" i="2"/>
  <c r="N17" i="2"/>
  <c r="N18" i="2"/>
  <c r="N19" i="2"/>
  <c r="N20" i="2"/>
  <c r="N21" i="2"/>
  <c r="N22" i="2"/>
  <c r="N23" i="2"/>
  <c r="N37" i="4" l="1"/>
  <c r="N21" i="4"/>
  <c r="N13" i="4"/>
  <c r="L10" i="2"/>
  <c r="H10" i="2"/>
  <c r="L9" i="2"/>
  <c r="H9" i="2"/>
  <c r="M9" i="2" s="1"/>
  <c r="L8" i="2"/>
  <c r="H8" i="2"/>
  <c r="M8" i="2" s="1"/>
  <c r="L7" i="2"/>
  <c r="H7" i="2"/>
  <c r="L15" i="2"/>
  <c r="H15" i="2"/>
  <c r="M15" i="2" s="1"/>
  <c r="L14" i="2"/>
  <c r="H14" i="2"/>
  <c r="M14" i="2" s="1"/>
  <c r="L13" i="2"/>
  <c r="H13" i="2"/>
  <c r="L12" i="2"/>
  <c r="H12" i="2"/>
  <c r="M12" i="2" s="1"/>
  <c r="L11" i="2"/>
  <c r="H11" i="2"/>
  <c r="M11" i="2" s="1"/>
  <c r="L94" i="1"/>
  <c r="H94" i="1"/>
  <c r="L93" i="1"/>
  <c r="H93" i="1"/>
  <c r="M93" i="1" s="1"/>
  <c r="L92" i="1"/>
  <c r="H92" i="1"/>
  <c r="L91" i="1"/>
  <c r="H91" i="1"/>
  <c r="M91" i="1" s="1"/>
  <c r="L90" i="1"/>
  <c r="H90" i="1"/>
  <c r="L76" i="1"/>
  <c r="H76" i="1"/>
  <c r="M76" i="1" s="1"/>
  <c r="L75" i="1"/>
  <c r="H75" i="1"/>
  <c r="L74" i="1"/>
  <c r="H74" i="1"/>
  <c r="L73" i="1"/>
  <c r="H73" i="1"/>
  <c r="L72" i="1"/>
  <c r="H72" i="1"/>
  <c r="M72" i="1" s="1"/>
  <c r="L71" i="1"/>
  <c r="H71" i="1"/>
  <c r="L79" i="1"/>
  <c r="H79" i="1"/>
  <c r="L78" i="1"/>
  <c r="H78" i="1"/>
  <c r="L77" i="1"/>
  <c r="H77" i="1"/>
  <c r="M77" i="1" s="1"/>
  <c r="L70" i="1"/>
  <c r="H70" i="1"/>
  <c r="L69" i="1"/>
  <c r="H69" i="1"/>
  <c r="L68" i="1"/>
  <c r="H68" i="1"/>
  <c r="L61" i="1"/>
  <c r="H61" i="1"/>
  <c r="M61" i="1" s="1"/>
  <c r="L60" i="1"/>
  <c r="H60" i="1"/>
  <c r="L59" i="1"/>
  <c r="H59" i="1"/>
  <c r="L58" i="1"/>
  <c r="H58" i="1"/>
  <c r="L57" i="1"/>
  <c r="H57" i="1"/>
  <c r="M57" i="1" s="1"/>
  <c r="L56" i="1"/>
  <c r="H56" i="1"/>
  <c r="L55" i="1"/>
  <c r="H55" i="1"/>
  <c r="L54" i="1"/>
  <c r="H54" i="1"/>
  <c r="L53" i="1"/>
  <c r="H53" i="1"/>
  <c r="M53" i="1" s="1"/>
  <c r="L52" i="1"/>
  <c r="H52" i="1"/>
  <c r="L51" i="1"/>
  <c r="H51" i="1"/>
  <c r="L50" i="1"/>
  <c r="H50" i="1"/>
  <c r="L19" i="1"/>
  <c r="H19" i="1"/>
  <c r="M19" i="1" s="1"/>
  <c r="L18" i="1"/>
  <c r="H18" i="1"/>
  <c r="L41" i="1"/>
  <c r="H41" i="1"/>
  <c r="L40" i="1"/>
  <c r="H40" i="1"/>
  <c r="L39" i="1"/>
  <c r="H39" i="1"/>
  <c r="L38" i="1"/>
  <c r="H38" i="1"/>
  <c r="L37" i="1"/>
  <c r="H37" i="1"/>
  <c r="L36" i="1"/>
  <c r="H36" i="1"/>
  <c r="E2" i="6"/>
  <c r="E3" i="6"/>
  <c r="E4" i="6"/>
  <c r="E5" i="6"/>
  <c r="E6" i="6"/>
  <c r="E7" i="6"/>
  <c r="E8" i="6"/>
  <c r="E9" i="6"/>
  <c r="E10" i="6"/>
  <c r="D2" i="6"/>
  <c r="D3" i="6"/>
  <c r="D4" i="6"/>
  <c r="D5" i="6"/>
  <c r="D6" i="6"/>
  <c r="D7" i="6"/>
  <c r="D8" i="6"/>
  <c r="D9" i="6"/>
  <c r="D10" i="6"/>
  <c r="D1" i="6"/>
  <c r="M36" i="1" l="1"/>
  <c r="M40" i="1"/>
  <c r="M50" i="1"/>
  <c r="M54" i="1"/>
  <c r="M58" i="1"/>
  <c r="M68" i="1"/>
  <c r="M70" i="1"/>
  <c r="M71" i="1"/>
  <c r="M73" i="1"/>
  <c r="M75" i="1"/>
  <c r="M90" i="1"/>
  <c r="M92" i="1"/>
  <c r="M94" i="1"/>
  <c r="M13" i="2"/>
  <c r="N13" i="2" s="1"/>
  <c r="M10" i="2"/>
  <c r="N10" i="2" s="1"/>
  <c r="M7" i="2"/>
  <c r="N7" i="2" s="1"/>
  <c r="M69" i="1"/>
  <c r="M18" i="1"/>
  <c r="N18" i="1" s="1"/>
  <c r="M52" i="1"/>
  <c r="M56" i="1"/>
  <c r="M60" i="1"/>
  <c r="M79" i="1"/>
  <c r="M74" i="1"/>
  <c r="M78" i="1"/>
  <c r="M38" i="1"/>
  <c r="M39" i="1"/>
  <c r="M51" i="1"/>
  <c r="M55" i="1"/>
  <c r="M59" i="1"/>
  <c r="M37" i="1"/>
  <c r="M41" i="1"/>
  <c r="A57" i="4"/>
  <c r="A56" i="4"/>
  <c r="A55" i="4"/>
  <c r="L7" i="4"/>
  <c r="H7" i="4"/>
  <c r="L8" i="4"/>
  <c r="H8" i="4"/>
  <c r="L6" i="4"/>
  <c r="H6" i="4"/>
  <c r="M8" i="4" l="1"/>
  <c r="M6" i="4"/>
  <c r="M7" i="4"/>
  <c r="N9" i="4" l="1"/>
  <c r="L81" i="1"/>
  <c r="L100" i="1"/>
  <c r="H100" i="1"/>
  <c r="L99" i="1"/>
  <c r="H99" i="1"/>
  <c r="L98" i="1"/>
  <c r="H98" i="1"/>
  <c r="L97" i="1"/>
  <c r="H97" i="1"/>
  <c r="L96" i="1"/>
  <c r="H96" i="1"/>
  <c r="M96" i="1" l="1"/>
  <c r="M99" i="1"/>
  <c r="M97" i="1"/>
  <c r="M100" i="1"/>
  <c r="M98" i="1"/>
  <c r="L23" i="2" l="1"/>
  <c r="H23" i="2"/>
  <c r="L22" i="2"/>
  <c r="H22" i="2"/>
  <c r="L21" i="2"/>
  <c r="H21" i="2"/>
  <c r="E1" i="6"/>
  <c r="M21" i="2" l="1"/>
  <c r="M22" i="2"/>
  <c r="M23" i="2"/>
  <c r="L95" i="1"/>
  <c r="H95" i="1"/>
  <c r="L89" i="1"/>
  <c r="H89" i="1"/>
  <c r="L88" i="1"/>
  <c r="H88" i="1"/>
  <c r="L87" i="1"/>
  <c r="H87" i="1"/>
  <c r="L86" i="1"/>
  <c r="H86" i="1"/>
  <c r="L85" i="1"/>
  <c r="H85" i="1"/>
  <c r="L84" i="1"/>
  <c r="H84" i="1"/>
  <c r="L83" i="1"/>
  <c r="H83" i="1"/>
  <c r="H81" i="1"/>
  <c r="L80" i="1"/>
  <c r="H80" i="1"/>
  <c r="L67" i="1"/>
  <c r="H67" i="1"/>
  <c r="L66" i="1"/>
  <c r="H66" i="1"/>
  <c r="L65" i="1"/>
  <c r="H65" i="1"/>
  <c r="L64" i="1"/>
  <c r="H64" i="1"/>
  <c r="L62" i="1"/>
  <c r="H62" i="1"/>
  <c r="L49" i="1"/>
  <c r="H49" i="1"/>
  <c r="L48" i="1"/>
  <c r="H48" i="1"/>
  <c r="L47" i="1"/>
  <c r="H47" i="1"/>
  <c r="M85" i="1" l="1"/>
  <c r="M81" i="1"/>
  <c r="M47" i="1"/>
  <c r="M49" i="1"/>
  <c r="M89" i="1"/>
  <c r="M95" i="1"/>
  <c r="M87" i="1"/>
  <c r="M67" i="1"/>
  <c r="M83" i="1"/>
  <c r="M86" i="1"/>
  <c r="M80" i="1"/>
  <c r="M84" i="1"/>
  <c r="M48" i="1"/>
  <c r="M88" i="1"/>
  <c r="M66" i="1"/>
  <c r="M64" i="1"/>
  <c r="M65" i="1"/>
  <c r="M62" i="1"/>
  <c r="H16" i="2"/>
  <c r="L16" i="2"/>
  <c r="H17" i="2"/>
  <c r="L17" i="2"/>
  <c r="H18" i="2"/>
  <c r="L18" i="2"/>
  <c r="H19" i="2"/>
  <c r="L19" i="2"/>
  <c r="H20" i="2"/>
  <c r="L20" i="2"/>
  <c r="L6" i="2"/>
  <c r="H6" i="2"/>
  <c r="L46" i="1"/>
  <c r="H46" i="1"/>
  <c r="L45" i="1"/>
  <c r="H45" i="1"/>
  <c r="L43" i="1"/>
  <c r="H43" i="1"/>
  <c r="L42" i="1"/>
  <c r="H42" i="1"/>
  <c r="L35" i="1"/>
  <c r="H35" i="1"/>
  <c r="L34" i="1"/>
  <c r="H34" i="1"/>
  <c r="L33" i="1"/>
  <c r="H33" i="1"/>
  <c r="L32" i="1"/>
  <c r="H32" i="1"/>
  <c r="L31" i="1"/>
  <c r="H31" i="1"/>
  <c r="H30" i="1"/>
  <c r="L30" i="1"/>
  <c r="H29" i="1"/>
  <c r="L29" i="1"/>
  <c r="H28" i="1"/>
  <c r="L28" i="1"/>
  <c r="H27" i="1"/>
  <c r="L27" i="1"/>
  <c r="H26" i="1"/>
  <c r="L26" i="1"/>
  <c r="H24" i="1"/>
  <c r="L24" i="1"/>
  <c r="H23" i="1"/>
  <c r="L23" i="1"/>
  <c r="H22" i="1"/>
  <c r="L22" i="1"/>
  <c r="H21" i="1"/>
  <c r="L21" i="1"/>
  <c r="H20" i="1"/>
  <c r="L20" i="1"/>
  <c r="H17" i="1"/>
  <c r="L17" i="1"/>
  <c r="H16" i="1"/>
  <c r="L16" i="1"/>
  <c r="H15" i="1"/>
  <c r="L15" i="1"/>
  <c r="H14" i="1"/>
  <c r="L14" i="1"/>
  <c r="H13" i="1"/>
  <c r="L13" i="1"/>
  <c r="H12" i="1"/>
  <c r="L12" i="1"/>
  <c r="H10" i="1"/>
  <c r="L10" i="1"/>
  <c r="H9" i="1"/>
  <c r="L9" i="1"/>
  <c r="H11" i="1"/>
  <c r="L11" i="1"/>
  <c r="L8" i="1"/>
  <c r="H8" i="1"/>
  <c r="H7" i="1"/>
  <c r="L7" i="1"/>
  <c r="M35" i="1" l="1"/>
  <c r="M45" i="1"/>
  <c r="M30" i="1"/>
  <c r="M12" i="1"/>
  <c r="N12" i="1" s="1"/>
  <c r="M16" i="1"/>
  <c r="N16" i="1" s="1"/>
  <c r="M32" i="1"/>
  <c r="M33" i="1"/>
  <c r="M43" i="1"/>
  <c r="M42" i="1"/>
  <c r="M46" i="1"/>
  <c r="M34" i="1"/>
  <c r="M31" i="1"/>
  <c r="M24" i="1"/>
  <c r="N24" i="1" s="1"/>
  <c r="M27" i="1"/>
  <c r="M29" i="1"/>
  <c r="M23" i="1"/>
  <c r="M20" i="1"/>
  <c r="N20" i="1" s="1"/>
  <c r="M17" i="1"/>
  <c r="M7" i="1"/>
  <c r="M15" i="1"/>
  <c r="M8" i="1"/>
  <c r="N8" i="1" s="1"/>
  <c r="M13" i="1"/>
  <c r="M19" i="2"/>
  <c r="M20" i="2"/>
  <c r="M18" i="2"/>
  <c r="M17" i="2"/>
  <c r="M16" i="2"/>
  <c r="N16" i="2" s="1"/>
  <c r="M11" i="1"/>
  <c r="M14" i="1"/>
  <c r="N14" i="1" s="1"/>
  <c r="M10" i="1"/>
  <c r="N10" i="1" s="1"/>
  <c r="M26" i="1"/>
  <c r="N26" i="1" s="1"/>
  <c r="M21" i="1"/>
  <c r="M9" i="1"/>
  <c r="M22" i="1"/>
  <c r="N22" i="1" s="1"/>
  <c r="M28" i="1"/>
  <c r="M6" i="2"/>
</calcChain>
</file>

<file path=xl/sharedStrings.xml><?xml version="1.0" encoding="utf-8"?>
<sst xmlns="http://schemas.openxmlformats.org/spreadsheetml/2006/main" count="266" uniqueCount="168">
  <si>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</si>
  <si>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</si>
  <si>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</si>
  <si>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</si>
  <si>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</si>
  <si>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</si>
  <si>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</si>
  <si>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narození</t>
  </si>
  <si>
    <t>I.</t>
  </si>
  <si>
    <t>II.</t>
  </si>
  <si>
    <t>III.</t>
  </si>
  <si>
    <t>Zap.</t>
  </si>
  <si>
    <t>Ročník</t>
  </si>
  <si>
    <t>Mistrovství ČR Masters - ženy</t>
  </si>
  <si>
    <t>Mistrovství ČR Masters - muži - družstva</t>
  </si>
  <si>
    <t>AG 2</t>
  </si>
  <si>
    <t>AG 1</t>
  </si>
  <si>
    <t>AG 4</t>
  </si>
  <si>
    <t>AG 5</t>
  </si>
  <si>
    <t>AG 6</t>
  </si>
  <si>
    <t>AG 7</t>
  </si>
  <si>
    <t>AG 8</t>
  </si>
  <si>
    <t>AG 9</t>
  </si>
  <si>
    <t>AG 10</t>
  </si>
  <si>
    <t>nad 105</t>
  </si>
  <si>
    <t>AG 3</t>
  </si>
  <si>
    <t>Umístění</t>
  </si>
  <si>
    <t>Sinclair +</t>
  </si>
  <si>
    <t>celkové</t>
  </si>
  <si>
    <t>nad 75</t>
  </si>
  <si>
    <t>Termín: 16.-17.4.2016</t>
  </si>
  <si>
    <t>Místo konání: Teplice</t>
  </si>
  <si>
    <t>Skupina I.</t>
  </si>
  <si>
    <t>Skupina II.</t>
  </si>
  <si>
    <t>Skupina III.</t>
  </si>
  <si>
    <t>Skupina IV.</t>
  </si>
  <si>
    <t>Skupina V.</t>
  </si>
  <si>
    <t>Mistrovství ČR Masters - muži ve skupinách</t>
  </si>
  <si>
    <t>Termín: 16.4.2016</t>
  </si>
  <si>
    <t xml:space="preserve">Rozhodčí: </t>
  </si>
  <si>
    <t xml:space="preserve">Technický rozhodčí: </t>
  </si>
  <si>
    <t xml:space="preserve">Zapisovatel: </t>
  </si>
  <si>
    <t>Mal.-Fab.</t>
  </si>
  <si>
    <t>AGE 1-+75 kg</t>
  </si>
  <si>
    <t>Strnadová Hana</t>
  </si>
  <si>
    <t>AGE 0-63 kg</t>
  </si>
  <si>
    <t>Staňková Sylvie</t>
  </si>
  <si>
    <t>TAK Helas Brno</t>
  </si>
  <si>
    <t>AGE 0-69 kg</t>
  </si>
  <si>
    <t>Mamulová Veronika</t>
  </si>
  <si>
    <t>AGE 2-69 kg</t>
  </si>
  <si>
    <t>SKV Teplice</t>
  </si>
  <si>
    <t>Tűrbová Kateřina</t>
  </si>
  <si>
    <t>Bohem. Praha</t>
  </si>
  <si>
    <t>Helebrant Jan</t>
  </si>
  <si>
    <t>AGE8-62 kg</t>
  </si>
  <si>
    <t>Klátil Pavel</t>
  </si>
  <si>
    <t>Ostrava</t>
  </si>
  <si>
    <t>AGE8-77 kg</t>
  </si>
  <si>
    <t>Krátký Antonín</t>
  </si>
  <si>
    <t>Chomutov</t>
  </si>
  <si>
    <t>Kubinec Miroslav</t>
  </si>
  <si>
    <t>Sokolov</t>
  </si>
  <si>
    <t>Huisl František</t>
  </si>
  <si>
    <t>Teplice</t>
  </si>
  <si>
    <t>Kukučka Jan</t>
  </si>
  <si>
    <t>Vyšehrad Praha</t>
  </si>
  <si>
    <t>Pastyřík Miloš</t>
  </si>
  <si>
    <t>Vyšehrad</t>
  </si>
  <si>
    <t>Houška Jindřich</t>
  </si>
  <si>
    <t>Popilka Václav</t>
  </si>
  <si>
    <t>Bohemians</t>
  </si>
  <si>
    <t>AGE8-105 kg</t>
  </si>
  <si>
    <t>AGE9-62 kg</t>
  </si>
  <si>
    <t>AGE9-69 kg</t>
  </si>
  <si>
    <t>AGE9-85 kg</t>
  </si>
  <si>
    <t>AGE9-94 kg</t>
  </si>
  <si>
    <t>AGE9-105 kg</t>
  </si>
  <si>
    <t>AGE11-69 kg</t>
  </si>
  <si>
    <t>Skupina VI.</t>
  </si>
  <si>
    <t>Skupina VII.</t>
  </si>
  <si>
    <t>Brodský Jiří</t>
  </si>
  <si>
    <t>Němec Jiří</t>
  </si>
  <si>
    <t>Kohutič Jan</t>
  </si>
  <si>
    <t>Mrnuštík Karel</t>
  </si>
  <si>
    <t>Vlastimír Klímek</t>
  </si>
  <si>
    <t>Mestek Miloslav</t>
  </si>
  <si>
    <t>Vybíral Josef</t>
  </si>
  <si>
    <t>Prohl Karel</t>
  </si>
  <si>
    <t>Magdolen Antonín</t>
  </si>
  <si>
    <t>Špinka Dušan</t>
  </si>
  <si>
    <t>Nosický Jozef</t>
  </si>
  <si>
    <t>Sokol Plzeň 1</t>
  </si>
  <si>
    <t>Barbel Praha</t>
  </si>
  <si>
    <t>Zlín</t>
  </si>
  <si>
    <t>N. Role</t>
  </si>
  <si>
    <t>Bohumín</t>
  </si>
  <si>
    <t>Matějovský Milan</t>
  </si>
  <si>
    <t>Pech Milan</t>
  </si>
  <si>
    <t>Kocur Augustín</t>
  </si>
  <si>
    <t>Meziboří</t>
  </si>
  <si>
    <t>Sl. Plzeň</t>
  </si>
  <si>
    <t>Hlaváč Emil</t>
  </si>
  <si>
    <t>Sokol Plzeň</t>
  </si>
  <si>
    <t>Šperňák Antonín</t>
  </si>
  <si>
    <t>Rotava</t>
  </si>
  <si>
    <t>Pliska Ladislav</t>
  </si>
  <si>
    <t>Šumperk</t>
  </si>
  <si>
    <t>AGE5/105 kg</t>
  </si>
  <si>
    <t>AGE5/85kg</t>
  </si>
  <si>
    <t>AGE6/94 kg</t>
  </si>
  <si>
    <t>AGE5/77kg</t>
  </si>
  <si>
    <t>AGE6/105 kg</t>
  </si>
  <si>
    <t>Skupina 6-5</t>
  </si>
  <si>
    <t>AGE4</t>
  </si>
  <si>
    <t>77 kg</t>
  </si>
  <si>
    <t>Kalouz Jaroslav</t>
  </si>
  <si>
    <t>85 kg</t>
  </si>
  <si>
    <t>Bačík Pavel</t>
  </si>
  <si>
    <t>94 kg</t>
  </si>
  <si>
    <t>Kuba Jiří</t>
  </si>
  <si>
    <t>Kopecký Miloš</t>
  </si>
  <si>
    <t>Kohout Ralf</t>
  </si>
  <si>
    <t>105 kg</t>
  </si>
  <si>
    <t>Novák Pavel</t>
  </si>
  <si>
    <t>Jílek Jaromír</t>
  </si>
  <si>
    <t>Mareš Jaroslav</t>
  </si>
  <si>
    <t>Štefaník Miroslav</t>
  </si>
  <si>
    <t>Sobotka Oldřich</t>
  </si>
  <si>
    <t>Plzeň Start</t>
  </si>
  <si>
    <t>Start Plzeň</t>
  </si>
  <si>
    <t>Havířov</t>
  </si>
  <si>
    <t>Skupina 3</t>
  </si>
  <si>
    <t>Kadlec Zdeněk</t>
  </si>
  <si>
    <t>Kolář Daniel</t>
  </si>
  <si>
    <t>Holešov</t>
  </si>
  <si>
    <t>Brhel Pavel</t>
  </si>
  <si>
    <t>Brno</t>
  </si>
  <si>
    <t>Kříž Pavel</t>
  </si>
  <si>
    <t>Doležel Vladislav</t>
  </si>
  <si>
    <t>Vesecký Milan</t>
  </si>
  <si>
    <t>Gajdoš Josef</t>
  </si>
  <si>
    <t>Skupina 2</t>
  </si>
  <si>
    <t>69 kg</t>
  </si>
  <si>
    <t>Havlík Eduard</t>
  </si>
  <si>
    <t>Klímek Vlastimír</t>
  </si>
  <si>
    <t>Gondáš Miroslav</t>
  </si>
  <si>
    <t>Nečas Miroslav</t>
  </si>
  <si>
    <t>Palinský Jiří</t>
  </si>
  <si>
    <t>Žďárná</t>
  </si>
  <si>
    <t>Zajan Jan</t>
  </si>
  <si>
    <t>Hrubý René</t>
  </si>
  <si>
    <t>Šváb Michal</t>
  </si>
  <si>
    <t>Plzeň</t>
  </si>
  <si>
    <t>Špidlík Antonín</t>
  </si>
  <si>
    <t>Herink Tomáš</t>
  </si>
  <si>
    <t>Šemnický Robert</t>
  </si>
  <si>
    <t>Anger Jan</t>
  </si>
  <si>
    <t>Mencl Vladimír</t>
  </si>
  <si>
    <t>Skupina 1</t>
  </si>
  <si>
    <t>Gavor Daniel</t>
  </si>
  <si>
    <t>Praha</t>
  </si>
  <si>
    <t>Podšer Miloš</t>
  </si>
  <si>
    <t>Šihovec Martin</t>
  </si>
  <si>
    <t>Kuděj Pavel</t>
  </si>
  <si>
    <t xml:space="preserve"> Praha</t>
  </si>
  <si>
    <t>Nebeský Marek</t>
  </si>
  <si>
    <t>Jaroš Vladimír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</si>
</sst>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"/>
    <numFmt numFmtId="166" formatCode="0.00_ ;[Red]\-0.00\ "/>
  </numFmts>
  <fonts count="13" x14ac:knownFonts="1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2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0"/>
      </left>
      <right style="thin">
        <color indexed="0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65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2" fillId="0" borderId="15" xfId="0" quotePrefix="1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right"/>
    </xf>
    <xf numFmtId="1" fontId="2" fillId="0" borderId="28" xfId="0" quotePrefix="1" applyNumberFormat="1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9" xfId="0" applyBorder="1"/>
    <xf numFmtId="0" fontId="0" fillId="0" borderId="17" xfId="0" applyBorder="1"/>
    <xf numFmtId="0" fontId="0" fillId="0" borderId="0" xfId="0" applyBorder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0" fillId="0" borderId="0" xfId="0" applyNumberFormat="1"/>
    <xf numFmtId="164" fontId="7" fillId="0" borderId="4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" fontId="2" fillId="0" borderId="1" xfId="0" quotePrefix="1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2" fillId="0" borderId="33" xfId="0" quotePrefix="1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righ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65" fontId="2" fillId="0" borderId="35" xfId="0" applyNumberFormat="1" applyFont="1" applyBorder="1" applyAlignment="1">
      <alignment horizontal="right"/>
    </xf>
    <xf numFmtId="1" fontId="2" fillId="0" borderId="37" xfId="0" quotePrefix="1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1" fontId="2" fillId="0" borderId="24" xfId="0" quotePrefix="1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right"/>
    </xf>
    <xf numFmtId="0" fontId="11" fillId="0" borderId="22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26" xfId="0" applyBorder="1"/>
    <xf numFmtId="164" fontId="0" fillId="0" borderId="26" xfId="0" applyNumberFormat="1" applyBorder="1"/>
    <xf numFmtId="2" fontId="10" fillId="0" borderId="22" xfId="0" applyNumberFormat="1" applyFont="1" applyBorder="1"/>
    <xf numFmtId="0" fontId="0" fillId="0" borderId="22" xfId="0" applyBorder="1"/>
    <xf numFmtId="164" fontId="0" fillId="0" borderId="22" xfId="0" applyNumberFormat="1" applyBorder="1"/>
    <xf numFmtId="2" fontId="10" fillId="0" borderId="1" xfId="0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6" fontId="0" fillId="0" borderId="1" xfId="0" applyNumberFormat="1" applyBorder="1"/>
    <xf numFmtId="2" fontId="2" fillId="0" borderId="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0" fillId="0" borderId="31" xfId="0" applyBorder="1"/>
    <xf numFmtId="0" fontId="0" fillId="0" borderId="31" xfId="0" applyBorder="1" applyAlignment="1">
      <alignment horizontal="center"/>
    </xf>
    <xf numFmtId="166" fontId="0" fillId="0" borderId="31" xfId="0" applyNumberFormat="1" applyBorder="1"/>
    <xf numFmtId="165" fontId="2" fillId="0" borderId="31" xfId="0" applyNumberFormat="1" applyFont="1" applyBorder="1" applyAlignment="1">
      <alignment horizontal="right"/>
    </xf>
    <xf numFmtId="164" fontId="0" fillId="0" borderId="31" xfId="0" applyNumberFormat="1" applyBorder="1"/>
    <xf numFmtId="2" fontId="2" fillId="0" borderId="38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0" fontId="0" fillId="0" borderId="35" xfId="0" applyBorder="1"/>
    <xf numFmtId="0" fontId="0" fillId="0" borderId="35" xfId="0" applyBorder="1" applyAlignment="1">
      <alignment horizontal="center"/>
    </xf>
    <xf numFmtId="166" fontId="0" fillId="0" borderId="35" xfId="0" applyNumberFormat="1" applyBorder="1"/>
    <xf numFmtId="164" fontId="0" fillId="0" borderId="35" xfId="0" applyNumberFormat="1" applyBorder="1"/>
    <xf numFmtId="2" fontId="2" fillId="0" borderId="26" xfId="0" applyNumberFormat="1" applyFont="1" applyBorder="1" applyAlignment="1">
      <alignment horizontal="center"/>
    </xf>
    <xf numFmtId="0" fontId="10" fillId="0" borderId="26" xfId="0" applyFont="1" applyBorder="1"/>
    <xf numFmtId="0" fontId="10" fillId="0" borderId="26" xfId="0" applyFont="1" applyBorder="1" applyAlignment="1">
      <alignment horizontal="center"/>
    </xf>
    <xf numFmtId="166" fontId="0" fillId="0" borderId="26" xfId="0" applyNumberFormat="1" applyBorder="1"/>
    <xf numFmtId="166" fontId="0" fillId="2" borderId="1" xfId="0" applyNumberFormat="1" applyFill="1" applyBorder="1"/>
    <xf numFmtId="0" fontId="10" fillId="0" borderId="22" xfId="0" applyFont="1" applyBorder="1"/>
    <xf numFmtId="166" fontId="0" fillId="0" borderId="22" xfId="0" applyNumberFormat="1" applyBorder="1"/>
    <xf numFmtId="2" fontId="4" fillId="0" borderId="35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166" fontId="0" fillId="3" borderId="1" xfId="0" applyNumberFormat="1" applyFill="1" applyBorder="1"/>
    <xf numFmtId="0" fontId="0" fillId="0" borderId="1" xfId="0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NumberFormat="1" applyFont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11" xfId="0" applyBorder="1" applyAlignment="1"/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12" fillId="0" borderId="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</cellXfs>
  <cellStyles count="1">
    <cellStyle name="Normální" xfId="0" builtinId="0"/>
  </cellStyles>
  <dxfs count="114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2C7CE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J17" sqref="J17"/>
    </sheetView>
  </sheetViews>
  <sheetFormatPr defaultRowHeight="12.75" x14ac:dyDescent="0.2"/>
  <cols>
    <col min="1" max="1" width="7.28515625" customWidth="1"/>
    <col min="2" max="2" width="19.140625" customWidth="1"/>
    <col min="4" max="4" width="20" bestFit="1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1.7109375" customWidth="1"/>
    <col min="15" max="15" width="13.85546875" bestFit="1" customWidth="1"/>
  </cols>
  <sheetData>
    <row r="1" spans="1:15" ht="27.75" x14ac:dyDescent="0.2">
      <c r="A1" s="132" t="s">
        <v>13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x14ac:dyDescent="0.2">
      <c r="A2" s="131" t="s">
        <v>38</v>
      </c>
      <c r="B2" s="131"/>
      <c r="C2" s="130" t="s">
        <v>0</v>
      </c>
      <c r="D2" s="130"/>
      <c r="E2" s="130"/>
      <c r="F2" s="130"/>
      <c r="G2" s="130"/>
      <c r="H2" s="130"/>
      <c r="I2" s="130"/>
      <c r="J2" s="130"/>
      <c r="K2" s="130"/>
      <c r="L2" s="130"/>
      <c r="M2" s="129" t="s">
        <v>31</v>
      </c>
      <c r="N2" s="129"/>
      <c r="O2" s="129"/>
    </row>
    <row r="3" spans="1:15" ht="13.5" thickBot="1" x14ac:dyDescent="0.25"/>
    <row r="4" spans="1:15" ht="13.5" thickBot="1" x14ac:dyDescent="0.25">
      <c r="A4" s="5" t="s">
        <v>1</v>
      </c>
      <c r="B4" s="6" t="s">
        <v>2</v>
      </c>
      <c r="C4" s="26" t="s">
        <v>12</v>
      </c>
      <c r="D4" s="17" t="s">
        <v>3</v>
      </c>
      <c r="E4" s="7" t="s">
        <v>4</v>
      </c>
      <c r="F4" s="8"/>
      <c r="G4" s="8"/>
      <c r="H4" s="9"/>
      <c r="I4" s="7" t="s">
        <v>5</v>
      </c>
      <c r="J4" s="8"/>
      <c r="K4" s="8"/>
      <c r="L4" s="9"/>
      <c r="M4" s="19" t="s">
        <v>6</v>
      </c>
      <c r="N4" s="54" t="s">
        <v>27</v>
      </c>
      <c r="O4" s="49" t="s">
        <v>26</v>
      </c>
    </row>
    <row r="5" spans="1:15" ht="13.5" thickBot="1" x14ac:dyDescent="0.25">
      <c r="A5" s="10"/>
      <c r="B5" s="11"/>
      <c r="C5" s="12" t="s">
        <v>7</v>
      </c>
      <c r="D5" s="11"/>
      <c r="E5" s="13" t="s">
        <v>8</v>
      </c>
      <c r="F5" s="14" t="s">
        <v>9</v>
      </c>
      <c r="G5" s="15" t="s">
        <v>10</v>
      </c>
      <c r="H5" s="14" t="s">
        <v>11</v>
      </c>
      <c r="I5" s="15" t="s">
        <v>8</v>
      </c>
      <c r="J5" s="14" t="s">
        <v>9</v>
      </c>
      <c r="K5" s="15" t="s">
        <v>10</v>
      </c>
      <c r="L5" s="14" t="s">
        <v>11</v>
      </c>
      <c r="M5" s="16"/>
      <c r="N5" s="53" t="s">
        <v>42</v>
      </c>
      <c r="O5" s="55" t="s">
        <v>28</v>
      </c>
    </row>
    <row r="6" spans="1:15" x14ac:dyDescent="0.2">
      <c r="A6" s="65"/>
      <c r="B6" s="28" t="s">
        <v>43</v>
      </c>
      <c r="C6" s="30"/>
      <c r="D6" s="30"/>
      <c r="E6" s="32"/>
      <c r="F6" s="32"/>
      <c r="G6" s="32"/>
      <c r="H6" s="33">
        <f t="shared" ref="H6:H23" si="0">IF(MAX(E6:G6)&lt;0,0,MAX(E6:G6))</f>
        <v>0</v>
      </c>
      <c r="I6" s="32"/>
      <c r="J6" s="32"/>
      <c r="K6" s="32"/>
      <c r="L6" s="33">
        <f t="shared" ref="L6:L23" si="1">IF(MAX(I6:K6)&lt;0,0,MAX(I6:K6))</f>
        <v>0</v>
      </c>
      <c r="M6" s="33">
        <f t="shared" ref="M6:M23" si="2">SUM(H6,L6)</f>
        <v>0</v>
      </c>
      <c r="N6" s="35">
        <f>IF(ISNUMBER(A6),TRUNC((IF(148.026&lt;A6,M6,TRUNC(10^(0.89726074*((LOG((A6/148.026)/LOG(10))*(LOG((A6/148.026)/LOG(10)))))),4)*M6*TRUNC((LOOKUP(2016-C6,'Malone-Faber'!A:A,'Malone-Faber'!B:B)),4))),4),0)</f>
        <v>0</v>
      </c>
      <c r="O6" s="56"/>
    </row>
    <row r="7" spans="1:15" x14ac:dyDescent="0.2">
      <c r="A7" s="66">
        <v>85.8</v>
      </c>
      <c r="B7" s="2" t="s">
        <v>44</v>
      </c>
      <c r="C7" s="18">
        <v>1979</v>
      </c>
      <c r="D7" s="18" t="s">
        <v>51</v>
      </c>
      <c r="E7" s="22">
        <v>48</v>
      </c>
      <c r="F7" s="22">
        <v>-51</v>
      </c>
      <c r="G7" s="22">
        <v>-51</v>
      </c>
      <c r="H7" s="23">
        <f t="shared" ref="H7:H10" si="3">IF(MAX(E7:G7)&lt;0,0,MAX(E7:G7))</f>
        <v>48</v>
      </c>
      <c r="I7" s="22">
        <v>63</v>
      </c>
      <c r="J7" s="22">
        <v>67</v>
      </c>
      <c r="K7" s="22">
        <v>-70</v>
      </c>
      <c r="L7" s="23">
        <f t="shared" ref="L7:L10" si="4">IF(MAX(I7:K7)&lt;0,0,MAX(I7:K7))</f>
        <v>67</v>
      </c>
      <c r="M7" s="23">
        <f t="shared" ref="M7:M10" si="5">SUM(H7,L7)</f>
        <v>115</v>
      </c>
      <c r="N7" s="20">
        <f>IF(ISNUMBER(A7),TRUNC((IF(148.026&lt;A7,M7,TRUNC(10^(0.89726074*((LOG((A7/148.026)/LOG(10))*(LOG((A7/148.026)/LOG(10)))))),4)*M7*TRUNC((LOOKUP(2016-C7,'Malone-Faber'!A:A,'Malone-Faber'!B:B)),4))),4),0)</f>
        <v>141.54349999999999</v>
      </c>
      <c r="O7" s="57"/>
    </row>
    <row r="8" spans="1:15" x14ac:dyDescent="0.2">
      <c r="A8" s="66"/>
      <c r="B8" s="2"/>
      <c r="C8" s="18"/>
      <c r="D8" s="18"/>
      <c r="E8" s="22"/>
      <c r="F8" s="22"/>
      <c r="G8" s="22"/>
      <c r="H8" s="23">
        <f t="shared" si="3"/>
        <v>0</v>
      </c>
      <c r="I8" s="22"/>
      <c r="J8" s="22"/>
      <c r="K8" s="22"/>
      <c r="L8" s="23">
        <f t="shared" si="4"/>
        <v>0</v>
      </c>
      <c r="M8" s="23">
        <f t="shared" si="5"/>
        <v>0</v>
      </c>
      <c r="N8" s="20">
        <f>IF(ISNUMBER(A8),TRUNC((IF(148.026&lt;A8,M8,TRUNC(10^(0.89726074*((LOG((A8/148.026)/LOG(10))*(LOG((A8/148.026)/LOG(10)))))),4)*M8*TRUNC((LOOKUP(2016-C8,'Malone-Faber'!A:A,'Malone-Faber'!B:B)),4))),4),0)</f>
        <v>0</v>
      </c>
      <c r="O8" s="57"/>
    </row>
    <row r="9" spans="1:15" x14ac:dyDescent="0.2">
      <c r="A9" s="66"/>
      <c r="B9" s="2" t="s">
        <v>45</v>
      </c>
      <c r="C9" s="18"/>
      <c r="D9" s="18"/>
      <c r="E9" s="22"/>
      <c r="F9" s="22"/>
      <c r="G9" s="22"/>
      <c r="H9" s="23">
        <f t="shared" si="3"/>
        <v>0</v>
      </c>
      <c r="I9" s="22"/>
      <c r="J9" s="22"/>
      <c r="K9" s="22"/>
      <c r="L9" s="23">
        <f t="shared" si="4"/>
        <v>0</v>
      </c>
      <c r="M9" s="23">
        <f t="shared" si="5"/>
        <v>0</v>
      </c>
      <c r="N9" s="20">
        <f>IF(ISNUMBER(A9),TRUNC((IF(148.026&lt;A9,M9,TRUNC(10^(0.89726074*((LOG((A9/148.026)/LOG(10))*(LOG((A9/148.026)/LOG(10)))))),4)*M9*TRUNC((LOOKUP(2016-C9,'Malone-Faber'!A:A,'Malone-Faber'!B:B)),4))),4),0)</f>
        <v>0</v>
      </c>
      <c r="O9" s="57"/>
    </row>
    <row r="10" spans="1:15" x14ac:dyDescent="0.2">
      <c r="A10" s="66">
        <v>61.6</v>
      </c>
      <c r="B10" s="2" t="s">
        <v>46</v>
      </c>
      <c r="C10" s="18">
        <v>1986</v>
      </c>
      <c r="D10" s="18" t="s">
        <v>47</v>
      </c>
      <c r="E10" s="22">
        <v>-49</v>
      </c>
      <c r="F10" s="22">
        <v>49</v>
      </c>
      <c r="G10" s="22">
        <v>51</v>
      </c>
      <c r="H10" s="23">
        <f t="shared" si="3"/>
        <v>51</v>
      </c>
      <c r="I10" s="22">
        <v>60</v>
      </c>
      <c r="J10" s="22">
        <v>-63</v>
      </c>
      <c r="K10" s="22">
        <v>-63</v>
      </c>
      <c r="L10" s="23">
        <f t="shared" si="4"/>
        <v>60</v>
      </c>
      <c r="M10" s="23">
        <f t="shared" si="5"/>
        <v>111</v>
      </c>
      <c r="N10" s="20">
        <f>IF(ISNUMBER(A10),TRUNC((IF(148.026&lt;A10,M10,TRUNC(10^(0.89726074*((LOG((A10/148.026)/LOG(10))*(LOG((A10/148.026)/LOG(10)))))),4)*M10*TRUNC((LOOKUP(2016-C10,'Malone-Faber'!A:A,'Malone-Faber'!B:B)),4))),4),0)</f>
        <v>149.7612</v>
      </c>
      <c r="O10" s="57"/>
    </row>
    <row r="11" spans="1:15" x14ac:dyDescent="0.2">
      <c r="A11" s="66"/>
      <c r="B11" s="2"/>
      <c r="C11" s="18"/>
      <c r="D11" s="18"/>
      <c r="E11" s="22"/>
      <c r="F11" s="22"/>
      <c r="G11" s="22"/>
      <c r="H11" s="23">
        <f t="shared" ref="H11:H15" si="6">IF(MAX(E11:G11)&lt;0,0,MAX(E11:G11))</f>
        <v>0</v>
      </c>
      <c r="I11" s="22"/>
      <c r="J11" s="22"/>
      <c r="K11" s="22"/>
      <c r="L11" s="23">
        <f t="shared" ref="L11:L15" si="7">IF(MAX(I11:K11)&lt;0,0,MAX(I11:K11))</f>
        <v>0</v>
      </c>
      <c r="M11" s="23">
        <f t="shared" ref="M11:M15" si="8">SUM(H11,L11)</f>
        <v>0</v>
      </c>
      <c r="N11" s="20">
        <f>IF(ISNUMBER(A11),TRUNC((IF(148.026&lt;A11,M11,TRUNC(10^(0.89726074*((LOG((A11/148.026)/LOG(10))*(LOG((A11/148.026)/LOG(10)))))),4)*M11*TRUNC((LOOKUP(2016-C11,'Malone-Faber'!A:A,'Malone-Faber'!B:B)),4))),4),0)</f>
        <v>0</v>
      </c>
      <c r="O11" s="57"/>
    </row>
    <row r="12" spans="1:15" x14ac:dyDescent="0.2">
      <c r="A12" s="66"/>
      <c r="B12" s="2" t="s">
        <v>48</v>
      </c>
      <c r="C12" s="18"/>
      <c r="D12" s="18"/>
      <c r="E12" s="22"/>
      <c r="F12" s="22"/>
      <c r="G12" s="22"/>
      <c r="H12" s="23">
        <f t="shared" si="6"/>
        <v>0</v>
      </c>
      <c r="I12" s="22"/>
      <c r="J12" s="22"/>
      <c r="K12" s="22"/>
      <c r="L12" s="23">
        <f t="shared" si="7"/>
        <v>0</v>
      </c>
      <c r="M12" s="23">
        <f t="shared" si="8"/>
        <v>0</v>
      </c>
      <c r="N12" s="20">
        <f>IF(ISNUMBER(A12),TRUNC((IF(148.026&lt;A12,M12,TRUNC(10^(0.89726074*((LOG((A12/148.026)/LOG(10))*(LOG((A12/148.026)/LOG(10)))))),4)*M12*TRUNC((LOOKUP(2016-C12,'Malone-Faber'!A:A,'Malone-Faber'!B:B)),4))),4),0)</f>
        <v>0</v>
      </c>
      <c r="O12" s="57"/>
    </row>
    <row r="13" spans="1:15" x14ac:dyDescent="0.2">
      <c r="A13" s="66">
        <v>68.900000000000006</v>
      </c>
      <c r="B13" s="2" t="s">
        <v>49</v>
      </c>
      <c r="C13" s="18">
        <v>1986</v>
      </c>
      <c r="D13" s="18" t="s">
        <v>47</v>
      </c>
      <c r="E13" s="22">
        <v>45</v>
      </c>
      <c r="F13" s="22">
        <v>-50</v>
      </c>
      <c r="G13" s="22">
        <v>50</v>
      </c>
      <c r="H13" s="23">
        <f t="shared" si="6"/>
        <v>50</v>
      </c>
      <c r="I13" s="22">
        <v>66</v>
      </c>
      <c r="J13" s="22">
        <v>70</v>
      </c>
      <c r="K13" s="22">
        <v>75</v>
      </c>
      <c r="L13" s="23">
        <f t="shared" si="7"/>
        <v>75</v>
      </c>
      <c r="M13" s="23">
        <f t="shared" si="8"/>
        <v>125</v>
      </c>
      <c r="N13" s="20">
        <f>IF(ISNUMBER(A13),TRUNC((IF(148.026&lt;A13,M13,TRUNC(10^(0.89726074*((LOG((A13/148.026)/LOG(10))*(LOG((A13/148.026)/LOG(10)))))),4)*M13*TRUNC((LOOKUP(2016-C13,'Malone-Faber'!A:A,'Malone-Faber'!B:B)),4))),4),0)</f>
        <v>156.98750000000001</v>
      </c>
      <c r="O13" s="57"/>
    </row>
    <row r="14" spans="1:15" x14ac:dyDescent="0.2">
      <c r="A14" s="66"/>
      <c r="B14" s="2"/>
      <c r="C14" s="18"/>
      <c r="D14" s="18"/>
      <c r="E14" s="22"/>
      <c r="F14" s="22"/>
      <c r="G14" s="22"/>
      <c r="H14" s="23">
        <f t="shared" si="6"/>
        <v>0</v>
      </c>
      <c r="I14" s="22"/>
      <c r="J14" s="22"/>
      <c r="K14" s="22"/>
      <c r="L14" s="23">
        <f t="shared" si="7"/>
        <v>0</v>
      </c>
      <c r="M14" s="23">
        <f t="shared" si="8"/>
        <v>0</v>
      </c>
      <c r="N14" s="20">
        <f>IF(ISNUMBER(A14),TRUNC((IF(148.026&lt;A14,M14,TRUNC(10^(0.89726074*((LOG((A14/148.026)/LOG(10))*(LOG((A14/148.026)/LOG(10)))))),4)*M14*TRUNC((LOOKUP(2016-C14,'Malone-Faber'!A:A,'Malone-Faber'!B:B)),4))),4),0)</f>
        <v>0</v>
      </c>
      <c r="O14" s="57"/>
    </row>
    <row r="15" spans="1:15" x14ac:dyDescent="0.2">
      <c r="A15" s="66"/>
      <c r="B15" s="2" t="s">
        <v>50</v>
      </c>
      <c r="C15" s="18"/>
      <c r="D15" s="18"/>
      <c r="E15" s="22"/>
      <c r="F15" s="22"/>
      <c r="G15" s="22"/>
      <c r="H15" s="23">
        <f t="shared" si="6"/>
        <v>0</v>
      </c>
      <c r="I15" s="22"/>
      <c r="J15" s="22"/>
      <c r="K15" s="22"/>
      <c r="L15" s="23">
        <f t="shared" si="7"/>
        <v>0</v>
      </c>
      <c r="M15" s="23">
        <f t="shared" si="8"/>
        <v>0</v>
      </c>
      <c r="N15" s="20">
        <f>IF(ISNUMBER(A15),TRUNC((IF(148.026&lt;A15,M15,TRUNC(10^(0.89726074*((LOG((A15/148.026)/LOG(10))*(LOG((A15/148.026)/LOG(10)))))),4)*M15*TRUNC((LOOKUP(2016-C15,'Malone-Faber'!A:A,'Malone-Faber'!B:B)),4))),4),0)</f>
        <v>0</v>
      </c>
      <c r="O15" s="57"/>
    </row>
    <row r="16" spans="1:15" x14ac:dyDescent="0.2">
      <c r="A16" s="66">
        <v>68.8</v>
      </c>
      <c r="B16" s="2" t="s">
        <v>52</v>
      </c>
      <c r="C16" s="18">
        <v>1972</v>
      </c>
      <c r="D16" s="18" t="s">
        <v>51</v>
      </c>
      <c r="E16" s="22">
        <v>42</v>
      </c>
      <c r="F16" s="22">
        <v>45</v>
      </c>
      <c r="G16" s="62">
        <f>-47</f>
        <v>-47</v>
      </c>
      <c r="H16" s="23">
        <f t="shared" si="0"/>
        <v>45</v>
      </c>
      <c r="I16" s="22">
        <v>52</v>
      </c>
      <c r="J16" s="22">
        <v>-56</v>
      </c>
      <c r="K16" s="22">
        <v>-56</v>
      </c>
      <c r="L16" s="23">
        <f t="shared" si="1"/>
        <v>52</v>
      </c>
      <c r="M16" s="23">
        <f t="shared" si="2"/>
        <v>97</v>
      </c>
      <c r="N16" s="20">
        <f>IF(ISNUMBER(A16),TRUNC((IF(148.026&lt;A16,M16,TRUNC(10^(0.89726074*((LOG((A16/148.026)/LOG(10))*(LOG((A16/148.026)/LOG(10)))))),4)*M16*TRUNC((LOOKUP(2016-C16,'Malone-Faber'!A:A,'Malone-Faber'!B:B)),4))),4),0)</f>
        <v>144.99789999999999</v>
      </c>
      <c r="O16" s="57"/>
    </row>
    <row r="17" spans="1:15" x14ac:dyDescent="0.2">
      <c r="A17" s="66"/>
      <c r="B17" s="2"/>
      <c r="C17" s="18"/>
      <c r="D17" s="18"/>
      <c r="E17" s="22"/>
      <c r="F17" s="22"/>
      <c r="G17" s="22"/>
      <c r="H17" s="23">
        <f t="shared" si="0"/>
        <v>0</v>
      </c>
      <c r="I17" s="22"/>
      <c r="J17" s="22"/>
      <c r="K17" s="22"/>
      <c r="L17" s="23">
        <f t="shared" si="1"/>
        <v>0</v>
      </c>
      <c r="M17" s="23">
        <f t="shared" si="2"/>
        <v>0</v>
      </c>
      <c r="N17" s="20">
        <f>IF(ISNUMBER(A17),TRUNC((IF(148.026&lt;A17,M17,TRUNC(10^(0.89726074*((LOG((A17/148.026)/LOG(10))*(LOG((A17/148.026)/LOG(10)))))),4)*M17*TRUNC((LOOKUP(2016-C17,'Malone-Faber'!A:A,'Malone-Faber'!B:B)),4))),4),0)</f>
        <v>0</v>
      </c>
      <c r="O17" s="57"/>
    </row>
    <row r="18" spans="1:15" x14ac:dyDescent="0.2">
      <c r="A18" s="66"/>
      <c r="B18" s="2"/>
      <c r="C18" s="18"/>
      <c r="D18" s="18"/>
      <c r="E18" s="22"/>
      <c r="F18" s="22"/>
      <c r="G18" s="22"/>
      <c r="H18" s="23">
        <f t="shared" si="0"/>
        <v>0</v>
      </c>
      <c r="I18" s="22"/>
      <c r="J18" s="22"/>
      <c r="K18" s="22"/>
      <c r="L18" s="23">
        <f t="shared" si="1"/>
        <v>0</v>
      </c>
      <c r="M18" s="23">
        <f t="shared" si="2"/>
        <v>0</v>
      </c>
      <c r="N18" s="20">
        <f>IF(ISNUMBER(A18),TRUNC((IF(148.026&lt;A18,M18,TRUNC(10^(0.89726074*((LOG((A18/148.026)/LOG(10))*(LOG((A18/148.026)/LOG(10)))))),4)*M18*TRUNC((LOOKUP(2016-C18,'Malone-Faber'!A:A,'Malone-Faber'!B:B)),4))),4),0)</f>
        <v>0</v>
      </c>
      <c r="O18" s="57"/>
    </row>
    <row r="19" spans="1:15" x14ac:dyDescent="0.2">
      <c r="A19" s="66"/>
      <c r="B19" s="2"/>
      <c r="C19" s="18"/>
      <c r="D19" s="18"/>
      <c r="E19" s="22"/>
      <c r="F19" s="22"/>
      <c r="G19" s="22"/>
      <c r="H19" s="23">
        <f t="shared" si="0"/>
        <v>0</v>
      </c>
      <c r="I19" s="22"/>
      <c r="J19" s="22"/>
      <c r="K19" s="22"/>
      <c r="L19" s="23">
        <f t="shared" si="1"/>
        <v>0</v>
      </c>
      <c r="M19" s="23">
        <f t="shared" si="2"/>
        <v>0</v>
      </c>
      <c r="N19" s="20">
        <f>IF(ISNUMBER(A19),TRUNC((IF(148.026&lt;A19,M19,TRUNC(10^(0.89726074*((LOG((A19/148.026)/LOG(10))*(LOG((A19/148.026)/LOG(10)))))),4)*M19*TRUNC((LOOKUP(2016-C19,'Malone-Faber'!A:A,'Malone-Faber'!B:B)),4))),4),0)</f>
        <v>0</v>
      </c>
      <c r="O19" s="57"/>
    </row>
    <row r="20" spans="1:15" x14ac:dyDescent="0.2">
      <c r="A20" s="66"/>
      <c r="B20" s="2"/>
      <c r="C20" s="18"/>
      <c r="D20" s="18"/>
      <c r="E20" s="22"/>
      <c r="F20" s="22"/>
      <c r="G20" s="22"/>
      <c r="H20" s="23">
        <f t="shared" si="0"/>
        <v>0</v>
      </c>
      <c r="I20" s="22"/>
      <c r="J20" s="22"/>
      <c r="K20" s="22"/>
      <c r="L20" s="23">
        <f t="shared" si="1"/>
        <v>0</v>
      </c>
      <c r="M20" s="23">
        <f t="shared" si="2"/>
        <v>0</v>
      </c>
      <c r="N20" s="20">
        <f>IF(ISNUMBER(A20),TRUNC((IF(148.026&lt;A20,M20,TRUNC(10^(0.89726074*((LOG((A20/148.026)/LOG(10))*(LOG((A20/148.026)/LOG(10)))))),4)*M20*TRUNC((LOOKUP(2016-C20,'Malone-Faber'!A:A,'Malone-Faber'!B:B)),4))),4),0)</f>
        <v>0</v>
      </c>
      <c r="O20" s="57"/>
    </row>
    <row r="21" spans="1:15" x14ac:dyDescent="0.2">
      <c r="A21" s="66"/>
      <c r="B21" s="2"/>
      <c r="C21" s="18"/>
      <c r="D21" s="18"/>
      <c r="E21" s="22"/>
      <c r="F21" s="22"/>
      <c r="G21" s="22"/>
      <c r="H21" s="23">
        <f t="shared" si="0"/>
        <v>0</v>
      </c>
      <c r="I21" s="22"/>
      <c r="J21" s="22"/>
      <c r="K21" s="22"/>
      <c r="L21" s="23">
        <f t="shared" si="1"/>
        <v>0</v>
      </c>
      <c r="M21" s="23">
        <f t="shared" si="2"/>
        <v>0</v>
      </c>
      <c r="N21" s="20">
        <f>IF(ISNUMBER(A21),TRUNC((IF(148.026&lt;A21,M21,TRUNC(10^(0.89726074*((LOG((A21/148.026)/LOG(10))*(LOG((A21/148.026)/LOG(10)))))),4)*M21*TRUNC((LOOKUP(2016-C21,'Malone-Faber'!A:A,'Malone-Faber'!B:B)),4))),4),0)</f>
        <v>0</v>
      </c>
      <c r="O21" s="57"/>
    </row>
    <row r="22" spans="1:15" x14ac:dyDescent="0.2">
      <c r="A22" s="66"/>
      <c r="B22" s="2"/>
      <c r="C22" s="18"/>
      <c r="D22" s="18"/>
      <c r="E22" s="22"/>
      <c r="F22" s="22"/>
      <c r="G22" s="22"/>
      <c r="H22" s="23">
        <f t="shared" si="0"/>
        <v>0</v>
      </c>
      <c r="I22" s="22"/>
      <c r="J22" s="22"/>
      <c r="K22" s="22"/>
      <c r="L22" s="23">
        <f t="shared" si="1"/>
        <v>0</v>
      </c>
      <c r="M22" s="23">
        <f t="shared" si="2"/>
        <v>0</v>
      </c>
      <c r="N22" s="20">
        <f>IF(ISNUMBER(A22),TRUNC((IF(148.026&lt;A22,M22,TRUNC(10^(0.89726074*((LOG((A22/148.026)/LOG(10))*(LOG((A22/148.026)/LOG(10)))))),4)*M22*TRUNC((LOOKUP(2016-C22,'Malone-Faber'!A:A,'Malone-Faber'!B:B)),4))),4),0)</f>
        <v>0</v>
      </c>
      <c r="O22" s="57"/>
    </row>
    <row r="23" spans="1:15" ht="13.5" thickBot="1" x14ac:dyDescent="0.25">
      <c r="A23" s="64"/>
      <c r="B23" s="37"/>
      <c r="C23" s="39"/>
      <c r="D23" s="39"/>
      <c r="E23" s="41"/>
      <c r="F23" s="41"/>
      <c r="G23" s="41"/>
      <c r="H23" s="42">
        <f t="shared" si="0"/>
        <v>0</v>
      </c>
      <c r="I23" s="41"/>
      <c r="J23" s="41"/>
      <c r="K23" s="41"/>
      <c r="L23" s="42">
        <f t="shared" si="1"/>
        <v>0</v>
      </c>
      <c r="M23" s="42">
        <f t="shared" si="2"/>
        <v>0</v>
      </c>
      <c r="N23" s="44">
        <f>IF(ISNUMBER(A23),TRUNC((IF(148.026&lt;A23,M23,TRUNC(10^(0.89726074*((LOG((A23/148.026)/LOG(10))*(LOG((A23/148.026)/LOG(10)))))),4)*M23*TRUNC((LOOKUP(2016-C23,'Malone-Faber'!A:A,'Malone-Faber'!B:B)),4))),4),0)</f>
        <v>0</v>
      </c>
      <c r="O23" s="58"/>
    </row>
    <row r="24" spans="1:15" ht="13.5" thickBot="1" x14ac:dyDescent="0.25"/>
    <row r="25" spans="1:15" x14ac:dyDescent="0.2">
      <c r="A25" s="136" t="s">
        <v>39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8"/>
    </row>
    <row r="26" spans="1:15" x14ac:dyDescent="0.2">
      <c r="A26" s="139" t="s">
        <v>40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1"/>
    </row>
    <row r="27" spans="1:15" ht="13.5" thickBot="1" x14ac:dyDescent="0.25">
      <c r="A27" s="133" t="s">
        <v>41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5"/>
    </row>
  </sheetData>
  <mergeCells count="7">
    <mergeCell ref="M2:O2"/>
    <mergeCell ref="C2:L2"/>
    <mergeCell ref="A2:B2"/>
    <mergeCell ref="A1:O1"/>
    <mergeCell ref="A27:O27"/>
    <mergeCell ref="A25:O25"/>
    <mergeCell ref="A26:O26"/>
  </mergeCells>
  <conditionalFormatting sqref="E6:G6 I6:K6 I16:K20 E16:G20">
    <cfRule type="cellIs" dxfId="113" priority="37" stopIfTrue="1" operator="lessThan">
      <formula>0</formula>
    </cfRule>
    <cfRule type="cellIs" dxfId="112" priority="38" stopIfTrue="1" operator="lessThan">
      <formula>0</formula>
    </cfRule>
  </conditionalFormatting>
  <conditionalFormatting sqref="E21:G23 I21:K23">
    <cfRule type="cellIs" dxfId="111" priority="17" stopIfTrue="1" operator="lessThan">
      <formula>0</formula>
    </cfRule>
    <cfRule type="cellIs" dxfId="110" priority="18" stopIfTrue="1" operator="lessThan">
      <formula>0</formula>
    </cfRule>
  </conditionalFormatting>
  <conditionalFormatting sqref="I11:K11 E11:G11">
    <cfRule type="cellIs" dxfId="109" priority="11" stopIfTrue="1" operator="lessThan">
      <formula>0</formula>
    </cfRule>
    <cfRule type="cellIs" dxfId="108" priority="12" stopIfTrue="1" operator="lessThan">
      <formula>0</formula>
    </cfRule>
  </conditionalFormatting>
  <conditionalFormatting sqref="E15:G15 I15:K15">
    <cfRule type="cellIs" dxfId="107" priority="5" stopIfTrue="1" operator="lessThan">
      <formula>0</formula>
    </cfRule>
    <cfRule type="cellIs" dxfId="106" priority="6" stopIfTrue="1" operator="lessThan">
      <formula>0</formula>
    </cfRule>
  </conditionalFormatting>
  <conditionalFormatting sqref="I12:K14 E12:G14">
    <cfRule type="cellIs" dxfId="105" priority="7" stopIfTrue="1" operator="lessThan">
      <formula>0</formula>
    </cfRule>
    <cfRule type="cellIs" dxfId="104" priority="8" stopIfTrue="1" operator="lessThan">
      <formula>0</formula>
    </cfRule>
  </conditionalFormatting>
  <conditionalFormatting sqref="I7:K9 E7:G9">
    <cfRule type="cellIs" dxfId="103" priority="3" stopIfTrue="1" operator="lessThan">
      <formula>0</formula>
    </cfRule>
    <cfRule type="cellIs" dxfId="102" priority="4" stopIfTrue="1" operator="lessThan">
      <formula>0</formula>
    </cfRule>
  </conditionalFormatting>
  <conditionalFormatting sqref="E10:G10 I10:K10">
    <cfRule type="cellIs" dxfId="101" priority="1" stopIfTrue="1" operator="lessThan">
      <formula>0</formula>
    </cfRule>
    <cfRule type="cellIs" dxfId="100" priority="2" stopIfTrue="1" operator="lessThan">
      <formula>0</formula>
    </cfRule>
  </conditionalFormatting>
  <pageMargins left="0.25" right="0.25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400"/>
  <sheetViews>
    <sheetView tabSelected="1" topLeftCell="A241" zoomScaleNormal="100" workbookViewId="0">
      <selection activeCell="P254" sqref="P254"/>
    </sheetView>
  </sheetViews>
  <sheetFormatPr defaultRowHeight="12.75" x14ac:dyDescent="0.2"/>
  <cols>
    <col min="1" max="1" width="7.28515625" customWidth="1"/>
    <col min="2" max="2" width="19.140625" customWidth="1"/>
    <col min="4" max="4" width="20.5703125" bestFit="1" customWidth="1"/>
    <col min="5" max="5" width="8.140625" customWidth="1"/>
    <col min="6" max="6" width="7.85546875" customWidth="1"/>
    <col min="7" max="7" width="7.42578125" customWidth="1"/>
    <col min="8" max="8" width="6.42578125" customWidth="1"/>
    <col min="9" max="9" width="8.42578125" customWidth="1"/>
    <col min="10" max="11" width="8" customWidth="1"/>
    <col min="12" max="12" width="6.42578125" customWidth="1"/>
    <col min="13" max="13" width="8" customWidth="1"/>
    <col min="14" max="14" width="11.7109375" customWidth="1"/>
    <col min="15" max="15" width="9.5703125" style="1" bestFit="1" customWidth="1"/>
  </cols>
  <sheetData>
    <row r="1" spans="1:17" ht="27.75" x14ac:dyDescent="0.2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7" ht="15.75" customHeight="1" x14ac:dyDescent="0.2">
      <c r="A2" s="131" t="s">
        <v>30</v>
      </c>
      <c r="B2" s="131"/>
      <c r="C2" s="130" t="s">
        <v>0</v>
      </c>
      <c r="D2" s="130"/>
      <c r="E2" s="130"/>
      <c r="F2" s="130"/>
      <c r="G2" s="130"/>
      <c r="H2" s="130"/>
      <c r="I2" s="130"/>
      <c r="J2" s="130"/>
      <c r="K2" s="130"/>
      <c r="L2" s="130"/>
      <c r="M2" s="129" t="s">
        <v>31</v>
      </c>
      <c r="N2" s="129"/>
      <c r="O2" s="129"/>
    </row>
    <row r="3" spans="1:17" ht="9.75" customHeight="1" thickBot="1" x14ac:dyDescent="0.25"/>
    <row r="4" spans="1:17" ht="13.5" thickBot="1" x14ac:dyDescent="0.25">
      <c r="A4" s="5" t="s">
        <v>1</v>
      </c>
      <c r="B4" s="6" t="s">
        <v>2</v>
      </c>
      <c r="C4" s="26" t="s">
        <v>12</v>
      </c>
      <c r="D4" s="17" t="s">
        <v>3</v>
      </c>
      <c r="E4" s="7" t="s">
        <v>4</v>
      </c>
      <c r="F4" s="8"/>
      <c r="G4" s="8"/>
      <c r="H4" s="9"/>
      <c r="I4" s="7" t="s">
        <v>5</v>
      </c>
      <c r="J4" s="8"/>
      <c r="K4" s="8"/>
      <c r="L4" s="9"/>
      <c r="M4" s="19" t="s">
        <v>6</v>
      </c>
      <c r="N4" s="54" t="s">
        <v>27</v>
      </c>
      <c r="O4" s="60" t="s">
        <v>26</v>
      </c>
    </row>
    <row r="5" spans="1:17" ht="13.5" thickBot="1" x14ac:dyDescent="0.25">
      <c r="A5" s="10"/>
      <c r="B5" s="11"/>
      <c r="C5" s="12" t="s">
        <v>7</v>
      </c>
      <c r="D5" s="11"/>
      <c r="E5" s="13" t="s">
        <v>8</v>
      </c>
      <c r="F5" s="14" t="s">
        <v>9</v>
      </c>
      <c r="G5" s="15" t="s">
        <v>10</v>
      </c>
      <c r="H5" s="14" t="s">
        <v>11</v>
      </c>
      <c r="I5" s="15" t="s">
        <v>8</v>
      </c>
      <c r="J5" s="14" t="s">
        <v>9</v>
      </c>
      <c r="K5" s="15" t="s">
        <v>10</v>
      </c>
      <c r="L5" s="14" t="s">
        <v>11</v>
      </c>
      <c r="M5" s="16"/>
      <c r="N5" s="53" t="s">
        <v>42</v>
      </c>
      <c r="O5" s="61" t="s">
        <v>28</v>
      </c>
    </row>
    <row r="6" spans="1:17" ht="13.5" thickBot="1" x14ac:dyDescent="0.25">
      <c r="A6" s="148" t="s">
        <v>32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  <c r="Q6" s="46"/>
    </row>
    <row r="7" spans="1:17" ht="13.5" thickBot="1" x14ac:dyDescent="0.25">
      <c r="A7" s="27"/>
      <c r="B7" s="28" t="s">
        <v>55</v>
      </c>
      <c r="C7" s="29"/>
      <c r="D7" s="30"/>
      <c r="E7" s="31"/>
      <c r="F7" s="32"/>
      <c r="G7" s="31"/>
      <c r="H7" s="33">
        <f t="shared" ref="H7:H24" si="0">IF(MAX(E7:G7)&lt;0,0,MAX(E7:G7))</f>
        <v>0</v>
      </c>
      <c r="I7" s="31"/>
      <c r="J7" s="32"/>
      <c r="K7" s="31"/>
      <c r="L7" s="33">
        <f t="shared" ref="L7:L24" si="1">IF(MAX(I7:K7)&lt;0,0,MAX(I7:K7))</f>
        <v>0</v>
      </c>
      <c r="M7" s="34">
        <f t="shared" ref="M7:M24" si="2">SUM(H7,L7)</f>
        <v>0</v>
      </c>
      <c r="N7" s="35">
        <f>IF(ISNUMBER(A7),TRUNC((IF(174.393&lt;A7,M7,TRUNC(10^(0.794358141*((LOG((A7/174.393)/LOG(10))*(LOG((A7/174.393)/LOG(10)))))),4)*M7*TRUNC((LOOKUP(2016-C7,'Malone-Faber'!A:A,'Malone-Faber'!B:B)),4))),4),0)</f>
        <v>0</v>
      </c>
      <c r="O7" s="86"/>
      <c r="Q7" s="46"/>
    </row>
    <row r="8" spans="1:17" x14ac:dyDescent="0.2">
      <c r="A8" s="4">
        <v>61.4</v>
      </c>
      <c r="B8" s="28" t="s">
        <v>54</v>
      </c>
      <c r="C8" s="29">
        <v>1946</v>
      </c>
      <c r="D8" s="30" t="s">
        <v>53</v>
      </c>
      <c r="E8" s="21">
        <v>44</v>
      </c>
      <c r="F8" s="22">
        <v>47</v>
      </c>
      <c r="G8" s="21">
        <v>49</v>
      </c>
      <c r="H8" s="23">
        <f t="shared" si="0"/>
        <v>49</v>
      </c>
      <c r="I8" s="21">
        <v>55</v>
      </c>
      <c r="J8" s="22">
        <v>58</v>
      </c>
      <c r="K8" s="25">
        <v>-61</v>
      </c>
      <c r="L8" s="23">
        <f t="shared" si="1"/>
        <v>58</v>
      </c>
      <c r="M8" s="24">
        <f t="shared" si="2"/>
        <v>107</v>
      </c>
      <c r="N8" s="20">
        <f>IF(ISNUMBER(A8),TRUNC((IF(174.393&lt;A8,M8,TRUNC(10^(0.794358141*((LOG((A8/174.393)/LOG(10))*(LOG((A8/174.393)/LOG(10)))))),4)*M8*TRUNC((LOOKUP(2016-C8,'Malone-Faber'!A:A,'Malone-Faber'!B:B)),4))),4),0)</f>
        <v>290.90800000000002</v>
      </c>
      <c r="O8" s="57"/>
      <c r="Q8" s="46"/>
    </row>
    <row r="9" spans="1:17" x14ac:dyDescent="0.2">
      <c r="A9" s="4"/>
      <c r="B9" s="2" t="s">
        <v>58</v>
      </c>
      <c r="C9" s="3"/>
      <c r="D9" s="18"/>
      <c r="E9" s="21"/>
      <c r="F9" s="22"/>
      <c r="G9" s="25"/>
      <c r="H9" s="23">
        <f t="shared" si="0"/>
        <v>0</v>
      </c>
      <c r="I9" s="21"/>
      <c r="J9" s="62"/>
      <c r="K9" s="25"/>
      <c r="L9" s="23">
        <f t="shared" si="1"/>
        <v>0</v>
      </c>
      <c r="M9" s="24">
        <f t="shared" si="2"/>
        <v>0</v>
      </c>
      <c r="N9" s="20">
        <f>IF(ISNUMBER(A9),TRUNC((IF(174.393&lt;A9,M9,TRUNC(10^(0.794358141*((LOG((A9/174.393)/LOG(10))*(LOG((A9/174.393)/LOG(10)))))),4)*M9*TRUNC((LOOKUP(2016-C9,'Malone-Faber'!A:A,'Malone-Faber'!B:B)),4))),4),0)</f>
        <v>0</v>
      </c>
      <c r="O9" s="87"/>
      <c r="Q9" s="46"/>
    </row>
    <row r="10" spans="1:17" x14ac:dyDescent="0.2">
      <c r="A10" s="4">
        <v>74.7</v>
      </c>
      <c r="B10" s="2" t="s">
        <v>56</v>
      </c>
      <c r="C10" s="3">
        <v>1942</v>
      </c>
      <c r="D10" s="18" t="s">
        <v>57</v>
      </c>
      <c r="E10" s="21">
        <v>52</v>
      </c>
      <c r="F10" s="22">
        <v>55</v>
      </c>
      <c r="G10" s="25">
        <v>57</v>
      </c>
      <c r="H10" s="23">
        <f t="shared" si="0"/>
        <v>57</v>
      </c>
      <c r="I10" s="21">
        <v>60</v>
      </c>
      <c r="J10" s="22">
        <v>65</v>
      </c>
      <c r="K10" s="25">
        <v>67</v>
      </c>
      <c r="L10" s="23">
        <f t="shared" si="1"/>
        <v>67</v>
      </c>
      <c r="M10" s="24">
        <f t="shared" si="2"/>
        <v>124</v>
      </c>
      <c r="N10" s="20">
        <f>IF(ISNUMBER(A10),TRUNC((IF(174.393&lt;A10,M10,TRUNC(10^(0.794358141*((LOG((A10/174.393)/LOG(10))*(LOG((A10/174.393)/LOG(10)))))),4)*M10*TRUNC((LOOKUP(2016-C10,'Malone-Faber'!A:A,'Malone-Faber'!B:B)),4))),4),0)</f>
        <v>327.25720000000001</v>
      </c>
      <c r="O10" s="57"/>
      <c r="Q10" s="46"/>
    </row>
    <row r="11" spans="1:17" x14ac:dyDescent="0.2">
      <c r="A11" s="4"/>
      <c r="B11" s="2" t="s">
        <v>72</v>
      </c>
      <c r="C11" s="3"/>
      <c r="D11" s="18"/>
      <c r="E11" s="21"/>
      <c r="F11" s="22"/>
      <c r="G11" s="21"/>
      <c r="H11" s="23">
        <f t="shared" si="0"/>
        <v>0</v>
      </c>
      <c r="I11" s="21"/>
      <c r="J11" s="22"/>
      <c r="K11" s="25"/>
      <c r="L11" s="23">
        <f t="shared" si="1"/>
        <v>0</v>
      </c>
      <c r="M11" s="24">
        <f t="shared" si="2"/>
        <v>0</v>
      </c>
      <c r="N11" s="20">
        <f>IF(ISNUMBER(A11),TRUNC((IF(174.393&lt;A11,M11,TRUNC(10^(0.794358141*((LOG((A11/174.393)/LOG(10))*(LOG((A11/174.393)/LOG(10)))))),4)*M11*TRUNC((LOOKUP(2016-C11,'Malone-Faber'!A:A,'Malone-Faber'!B:B)),4))),4),0)</f>
        <v>0</v>
      </c>
      <c r="O11" s="57"/>
      <c r="Q11" s="46"/>
    </row>
    <row r="12" spans="1:17" x14ac:dyDescent="0.2">
      <c r="A12" s="4">
        <v>110.9</v>
      </c>
      <c r="B12" s="2" t="s">
        <v>59</v>
      </c>
      <c r="C12" s="3">
        <v>1946</v>
      </c>
      <c r="D12" s="18" t="s">
        <v>60</v>
      </c>
      <c r="E12" s="21">
        <v>45</v>
      </c>
      <c r="F12" s="22">
        <v>-50</v>
      </c>
      <c r="G12" s="21">
        <v>-50</v>
      </c>
      <c r="H12" s="23">
        <f t="shared" si="0"/>
        <v>45</v>
      </c>
      <c r="I12" s="21">
        <v>55</v>
      </c>
      <c r="J12" s="22">
        <v>60</v>
      </c>
      <c r="K12" s="21">
        <v>62</v>
      </c>
      <c r="L12" s="23">
        <f t="shared" si="1"/>
        <v>62</v>
      </c>
      <c r="M12" s="24">
        <f t="shared" si="2"/>
        <v>107</v>
      </c>
      <c r="N12" s="20">
        <f>IF(ISNUMBER(A12),TRUNC((IF(174.393&lt;A12,M12,TRUNC(10^(0.794358141*((LOG((A12/174.393)/LOG(10))*(LOG((A12/174.393)/LOG(10)))))),4)*M12*TRUNC((LOOKUP(2016-C12,'Malone-Faber'!A:A,'Malone-Faber'!B:B)),4))),4),0)</f>
        <v>214.38059999999999</v>
      </c>
      <c r="O12" s="57"/>
      <c r="Q12" s="46"/>
    </row>
    <row r="13" spans="1:17" x14ac:dyDescent="0.2">
      <c r="A13" s="4"/>
      <c r="B13" s="2" t="s">
        <v>73</v>
      </c>
      <c r="C13" s="3"/>
      <c r="D13" s="18"/>
      <c r="E13" s="21"/>
      <c r="F13" s="22"/>
      <c r="G13" s="21"/>
      <c r="H13" s="23">
        <f t="shared" si="0"/>
        <v>0</v>
      </c>
      <c r="I13" s="21"/>
      <c r="J13" s="22"/>
      <c r="K13" s="21"/>
      <c r="L13" s="23">
        <f t="shared" si="1"/>
        <v>0</v>
      </c>
      <c r="M13" s="24">
        <f t="shared" si="2"/>
        <v>0</v>
      </c>
      <c r="N13" s="20">
        <f>IF(ISNUMBER(A13),TRUNC((IF(174.393&lt;A13,M13,TRUNC(10^(0.794358141*((LOG((A13/174.393)/LOG(10))*(LOG((A13/174.393)/LOG(10)))))),4)*M13*TRUNC((LOOKUP(2016-C13,'Malone-Faber'!A:A,'Malone-Faber'!B:B)),4))),4),0)</f>
        <v>0</v>
      </c>
      <c r="O13" s="87"/>
      <c r="Q13" s="46"/>
    </row>
    <row r="14" spans="1:17" x14ac:dyDescent="0.2">
      <c r="A14" s="4">
        <v>61.2</v>
      </c>
      <c r="B14" s="2" t="s">
        <v>61</v>
      </c>
      <c r="C14" s="3">
        <v>1939</v>
      </c>
      <c r="D14" s="18" t="s">
        <v>62</v>
      </c>
      <c r="E14" s="21">
        <v>38</v>
      </c>
      <c r="F14" s="22">
        <v>41</v>
      </c>
      <c r="G14" s="21">
        <v>43</v>
      </c>
      <c r="H14" s="23">
        <f t="shared" si="0"/>
        <v>43</v>
      </c>
      <c r="I14" s="21">
        <v>50</v>
      </c>
      <c r="J14" s="22">
        <v>55</v>
      </c>
      <c r="K14" s="25">
        <v>-60</v>
      </c>
      <c r="L14" s="23">
        <f t="shared" si="1"/>
        <v>55</v>
      </c>
      <c r="M14" s="24">
        <f t="shared" si="2"/>
        <v>98</v>
      </c>
      <c r="N14" s="20">
        <f>IF(ISNUMBER(A14),TRUNC((IF(174.393&lt;A14,M14,TRUNC(10^(0.794358141*((LOG((A14/174.393)/LOG(10))*(LOG((A14/174.393)/LOG(10)))))),4)*M14*TRUNC((LOOKUP(2016-C14,'Malone-Faber'!A:A,'Malone-Faber'!B:B)),4))),4),0)</f>
        <v>322.53609999999998</v>
      </c>
      <c r="O14" s="87"/>
      <c r="Q14" s="46"/>
    </row>
    <row r="15" spans="1:17" x14ac:dyDescent="0.2">
      <c r="A15" s="4"/>
      <c r="B15" s="2" t="s">
        <v>74</v>
      </c>
      <c r="C15" s="3"/>
      <c r="D15" s="18"/>
      <c r="E15" s="21"/>
      <c r="F15" s="22"/>
      <c r="G15" s="21"/>
      <c r="H15" s="23">
        <f t="shared" si="0"/>
        <v>0</v>
      </c>
      <c r="I15" s="21"/>
      <c r="J15" s="22"/>
      <c r="K15" s="25"/>
      <c r="L15" s="23">
        <f t="shared" si="1"/>
        <v>0</v>
      </c>
      <c r="M15" s="24">
        <f t="shared" si="2"/>
        <v>0</v>
      </c>
      <c r="N15" s="20">
        <f>IF(ISNUMBER(A15),TRUNC((IF(174.393&lt;A15,M15,TRUNC(10^(0.794358141*((LOG((A15/174.393)/LOG(10))*(LOG((A15/174.393)/LOG(10)))))),4)*M15*TRUNC((LOOKUP(2016-C15,'Malone-Faber'!A:A,'Malone-Faber'!B:B)),4))),4),0)</f>
        <v>0</v>
      </c>
      <c r="O15" s="57"/>
      <c r="Q15" s="46"/>
    </row>
    <row r="16" spans="1:17" x14ac:dyDescent="0.2">
      <c r="A16" s="4">
        <v>67.400000000000006</v>
      </c>
      <c r="B16" s="2" t="s">
        <v>63</v>
      </c>
      <c r="C16" s="3">
        <v>1937</v>
      </c>
      <c r="D16" s="18" t="s">
        <v>64</v>
      </c>
      <c r="E16" s="21">
        <v>50</v>
      </c>
      <c r="F16" s="22">
        <v>-55</v>
      </c>
      <c r="G16" s="21">
        <v>55</v>
      </c>
      <c r="H16" s="23">
        <f t="shared" si="0"/>
        <v>55</v>
      </c>
      <c r="I16" s="21">
        <v>60</v>
      </c>
      <c r="J16" s="22">
        <v>65</v>
      </c>
      <c r="K16" s="25">
        <v>-67</v>
      </c>
      <c r="L16" s="23">
        <f t="shared" si="1"/>
        <v>65</v>
      </c>
      <c r="M16" s="24">
        <f t="shared" si="2"/>
        <v>120</v>
      </c>
      <c r="N16" s="20">
        <f>IF(ISNUMBER(A16),TRUNC((IF(174.393&lt;A16,M16,TRUNC(10^(0.794358141*((LOG((A16/174.393)/LOG(10))*(LOG((A16/174.393)/LOG(10)))))),4)*M16*TRUNC((LOOKUP(2016-C16,'Malone-Faber'!A:A,'Malone-Faber'!B:B)),4))),4),0)</f>
        <v>396.51350000000002</v>
      </c>
      <c r="O16" s="87"/>
      <c r="Q16" s="46"/>
    </row>
    <row r="17" spans="1:17" x14ac:dyDescent="0.2">
      <c r="A17" s="4"/>
      <c r="B17" s="2" t="s">
        <v>75</v>
      </c>
      <c r="C17" s="3"/>
      <c r="D17" s="18"/>
      <c r="E17" s="21"/>
      <c r="F17" s="22"/>
      <c r="G17" s="25"/>
      <c r="H17" s="23">
        <f t="shared" si="0"/>
        <v>0</v>
      </c>
      <c r="I17" s="21"/>
      <c r="J17" s="22"/>
      <c r="K17" s="25"/>
      <c r="L17" s="23">
        <f t="shared" si="1"/>
        <v>0</v>
      </c>
      <c r="M17" s="24">
        <f t="shared" si="2"/>
        <v>0</v>
      </c>
      <c r="N17" s="20">
        <f>IF(ISNUMBER(A17),TRUNC((IF(174.393&lt;A17,M17,TRUNC(10^(0.794358141*((LOG((A17/174.393)/LOG(10))*(LOG((A17/174.393)/LOG(10)))))),4)*M17*TRUNC((LOOKUP(2016-C17,'Malone-Faber'!A:A,'Malone-Faber'!B:B)),4))),4),0)</f>
        <v>0</v>
      </c>
      <c r="O17" s="87"/>
      <c r="Q17" s="46"/>
    </row>
    <row r="18" spans="1:17" x14ac:dyDescent="0.2">
      <c r="A18" s="4">
        <v>78.5</v>
      </c>
      <c r="B18" s="2" t="s">
        <v>65</v>
      </c>
      <c r="C18" s="3">
        <v>1941</v>
      </c>
      <c r="D18" s="18" t="s">
        <v>66</v>
      </c>
      <c r="E18" s="21">
        <v>57</v>
      </c>
      <c r="F18" s="22">
        <v>62</v>
      </c>
      <c r="G18" s="21">
        <v>-65</v>
      </c>
      <c r="H18" s="23">
        <f t="shared" ref="H18:H19" si="3">IF(MAX(E18:G18)&lt;0,0,MAX(E18:G18))</f>
        <v>62</v>
      </c>
      <c r="I18" s="21">
        <v>75</v>
      </c>
      <c r="J18" s="22">
        <v>80</v>
      </c>
      <c r="K18" s="25">
        <v>-83</v>
      </c>
      <c r="L18" s="23">
        <f t="shared" ref="L18:L19" si="4">IF(MAX(I18:K18)&lt;0,0,MAX(I18:K18))</f>
        <v>80</v>
      </c>
      <c r="M18" s="24">
        <f t="shared" ref="M18:M19" si="5">SUM(H18,L18)</f>
        <v>142</v>
      </c>
      <c r="N18" s="20">
        <f>IF(ISNUMBER(A18),TRUNC((IF(174.393&lt;A18,M18,TRUNC(10^(0.794358141*((LOG((A18/174.393)/LOG(10))*(LOG((A18/174.393)/LOG(10)))))),4)*M18*TRUNC((LOOKUP(2016-C18,'Malone-Faber'!A:A,'Malone-Faber'!B:B)),4))),4),0)</f>
        <v>374.5403</v>
      </c>
      <c r="O18" s="87"/>
      <c r="Q18" s="46"/>
    </row>
    <row r="19" spans="1:17" x14ac:dyDescent="0.2">
      <c r="A19" s="4"/>
      <c r="B19" s="2" t="s">
        <v>76</v>
      </c>
      <c r="C19" s="3"/>
      <c r="D19" s="18"/>
      <c r="E19" s="21"/>
      <c r="F19" s="22"/>
      <c r="G19" s="21"/>
      <c r="H19" s="23">
        <f t="shared" si="3"/>
        <v>0</v>
      </c>
      <c r="I19" s="21"/>
      <c r="J19" s="22"/>
      <c r="K19" s="25"/>
      <c r="L19" s="23">
        <f t="shared" si="4"/>
        <v>0</v>
      </c>
      <c r="M19" s="24">
        <f t="shared" si="5"/>
        <v>0</v>
      </c>
      <c r="N19" s="20">
        <f>IF(ISNUMBER(A19),TRUNC((IF(174.393&lt;A19,M19,TRUNC(10^(0.794358141*((LOG((A19/174.393)/LOG(10))*(LOG((A19/174.393)/LOG(10)))))),4)*M19*TRUNC((LOOKUP(2016-C19,'Malone-Faber'!A:A,'Malone-Faber'!B:B)),4))),4),0)</f>
        <v>0</v>
      </c>
      <c r="O19" s="87"/>
      <c r="Q19" s="46"/>
    </row>
    <row r="20" spans="1:17" x14ac:dyDescent="0.2">
      <c r="A20" s="4">
        <v>87</v>
      </c>
      <c r="B20" s="2" t="s">
        <v>67</v>
      </c>
      <c r="C20" s="3">
        <v>1940</v>
      </c>
      <c r="D20" s="18" t="s">
        <v>68</v>
      </c>
      <c r="E20" s="21">
        <v>43</v>
      </c>
      <c r="F20" s="22">
        <v>47</v>
      </c>
      <c r="G20" s="21">
        <v>49</v>
      </c>
      <c r="H20" s="23">
        <f t="shared" si="0"/>
        <v>49</v>
      </c>
      <c r="I20" s="21">
        <v>63</v>
      </c>
      <c r="J20" s="22">
        <v>68</v>
      </c>
      <c r="K20" s="25">
        <v>71</v>
      </c>
      <c r="L20" s="23">
        <f t="shared" si="1"/>
        <v>71</v>
      </c>
      <c r="M20" s="24">
        <f t="shared" si="2"/>
        <v>120</v>
      </c>
      <c r="N20" s="20">
        <f>IF(ISNUMBER(A20),TRUNC((IF(174.393&lt;A20,M20,TRUNC(10^(0.794358141*((LOG((A20/174.393)/LOG(10))*(LOG((A20/174.393)/LOG(10)))))),4)*M20*TRUNC((LOOKUP(2016-C20,'Malone-Faber'!A:A,'Malone-Faber'!B:B)),4))),4),0)</f>
        <v>309.22210000000001</v>
      </c>
      <c r="O20" s="87"/>
      <c r="Q20" s="46"/>
    </row>
    <row r="21" spans="1:17" x14ac:dyDescent="0.2">
      <c r="A21" s="4"/>
      <c r="B21" s="2" t="s">
        <v>77</v>
      </c>
      <c r="C21" s="3"/>
      <c r="D21" s="18"/>
      <c r="E21" s="21"/>
      <c r="F21" s="22"/>
      <c r="G21" s="21"/>
      <c r="H21" s="23">
        <f t="shared" si="0"/>
        <v>0</v>
      </c>
      <c r="I21" s="21"/>
      <c r="J21" s="22"/>
      <c r="K21" s="21"/>
      <c r="L21" s="23">
        <f t="shared" si="1"/>
        <v>0</v>
      </c>
      <c r="M21" s="24">
        <f t="shared" si="2"/>
        <v>0</v>
      </c>
      <c r="N21" s="20">
        <f>IF(ISNUMBER(A21),TRUNC((IF(174.393&lt;A21,M21,TRUNC(10^(0.794358141*((LOG((A21/174.393)/LOG(10))*(LOG((A21/174.393)/LOG(10)))))),4)*M21*TRUNC((LOOKUP(2016-C21,'Malone-Faber'!A:A,'Malone-Faber'!B:B)),4))),4),0)</f>
        <v>0</v>
      </c>
      <c r="O21" s="87"/>
      <c r="Q21" s="46"/>
    </row>
    <row r="22" spans="1:17" x14ac:dyDescent="0.2">
      <c r="A22" s="4">
        <v>98.5</v>
      </c>
      <c r="B22" s="2" t="s">
        <v>69</v>
      </c>
      <c r="C22" s="3">
        <v>1939</v>
      </c>
      <c r="D22" s="18" t="s">
        <v>68</v>
      </c>
      <c r="E22" s="21">
        <v>40</v>
      </c>
      <c r="F22" s="22">
        <v>45</v>
      </c>
      <c r="G22" s="21">
        <v>50</v>
      </c>
      <c r="H22" s="23">
        <f t="shared" si="0"/>
        <v>50</v>
      </c>
      <c r="I22" s="21">
        <v>60</v>
      </c>
      <c r="J22" s="22">
        <v>65</v>
      </c>
      <c r="K22" s="25">
        <v>70</v>
      </c>
      <c r="L22" s="23">
        <f t="shared" si="1"/>
        <v>70</v>
      </c>
      <c r="M22" s="24">
        <f t="shared" si="2"/>
        <v>120</v>
      </c>
      <c r="N22" s="20">
        <f>IF(ISNUMBER(A22),TRUNC((IF(174.393&lt;A22,M22,TRUNC(10^(0.794358141*((LOG((A22/174.393)/LOG(10))*(LOG((A22/174.393)/LOG(10)))))),4)*M22*TRUNC((LOOKUP(2016-C22,'Malone-Faber'!A:A,'Malone-Faber'!B:B)),4))),4),0)</f>
        <v>302.78809999999999</v>
      </c>
      <c r="O22" s="87"/>
      <c r="Q22" s="46"/>
    </row>
    <row r="23" spans="1:17" x14ac:dyDescent="0.2">
      <c r="A23" s="4"/>
      <c r="B23" s="2" t="s">
        <v>78</v>
      </c>
      <c r="C23" s="3"/>
      <c r="D23" s="18"/>
      <c r="E23" s="21"/>
      <c r="F23" s="22"/>
      <c r="G23" s="21"/>
      <c r="H23" s="23">
        <f t="shared" si="0"/>
        <v>0</v>
      </c>
      <c r="I23" s="21"/>
      <c r="J23" s="22"/>
      <c r="K23" s="25"/>
      <c r="L23" s="23">
        <f t="shared" si="1"/>
        <v>0</v>
      </c>
      <c r="M23" s="24">
        <f t="shared" si="2"/>
        <v>0</v>
      </c>
      <c r="N23" s="20">
        <f>IF(ISNUMBER(A23),TRUNC((IF(174.393&lt;A23,M23,TRUNC(10^(0.794358141*((LOG((A23/174.393)/LOG(10))*(LOG((A23/174.393)/LOG(10)))))),4)*M23*TRUNC((LOOKUP(2016-C23,'Malone-Faber'!A:A,'Malone-Faber'!B:B)),4))),4),0)</f>
        <v>0</v>
      </c>
      <c r="O23" s="87"/>
      <c r="Q23" s="46"/>
    </row>
    <row r="24" spans="1:17" ht="13.5" thickBot="1" x14ac:dyDescent="0.25">
      <c r="A24" s="67">
        <v>69</v>
      </c>
      <c r="B24" s="68" t="s">
        <v>70</v>
      </c>
      <c r="C24" s="69">
        <v>1929</v>
      </c>
      <c r="D24" s="70" t="s">
        <v>71</v>
      </c>
      <c r="E24" s="71">
        <v>32</v>
      </c>
      <c r="F24" s="72">
        <v>37</v>
      </c>
      <c r="G24" s="71">
        <v>40</v>
      </c>
      <c r="H24" s="73">
        <f t="shared" si="0"/>
        <v>40</v>
      </c>
      <c r="I24" s="71">
        <v>42</v>
      </c>
      <c r="J24" s="72">
        <v>47</v>
      </c>
      <c r="K24" s="74">
        <v>50</v>
      </c>
      <c r="L24" s="73">
        <f t="shared" si="1"/>
        <v>50</v>
      </c>
      <c r="M24" s="75">
        <f t="shared" si="2"/>
        <v>90</v>
      </c>
      <c r="N24" s="44">
        <f>IF(ISNUMBER(A24),TRUNC((IF(174.393&lt;A24,M24,TRUNC(10^(0.794358141*((LOG((A24/174.393)/LOG(10))*(LOG((A24/174.393)/LOG(10)))))),4)*M24*TRUNC((LOOKUP(2016-C24,'Malone-Faber'!A:A,'Malone-Faber'!B:B)),4))),4),0)</f>
        <v>433.47179999999997</v>
      </c>
      <c r="O24" s="58"/>
      <c r="Q24" s="46"/>
    </row>
    <row r="25" spans="1:17" ht="13.5" thickBot="1" x14ac:dyDescent="0.25">
      <c r="A25" s="145" t="s">
        <v>33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7"/>
      <c r="Q25" s="46"/>
    </row>
    <row r="26" spans="1:17" x14ac:dyDescent="0.2">
      <c r="A26" s="76"/>
      <c r="B26" s="77"/>
      <c r="C26" s="78"/>
      <c r="D26" s="79"/>
      <c r="E26" s="80"/>
      <c r="F26" s="81"/>
      <c r="G26" s="80"/>
      <c r="H26" s="82">
        <f t="shared" ref="H26:H43" si="6">IF(MAX(E26:G26)&lt;0,0,MAX(E26:G26))</f>
        <v>0</v>
      </c>
      <c r="I26" s="80"/>
      <c r="J26" s="81"/>
      <c r="K26" s="80"/>
      <c r="L26" s="82">
        <f t="shared" ref="L26:L43" si="7">IF(MAX(I26:K26)&lt;0,0,MAX(I26:K26))</f>
        <v>0</v>
      </c>
      <c r="M26" s="83">
        <f t="shared" ref="M26:M43" si="8">SUM(H26,L26)</f>
        <v>0</v>
      </c>
      <c r="N26" s="84">
        <f>IF(ISNUMBER(A26),TRUNC((IF(174.393&lt;A26,M26,TRUNC(10^(0.794358141*((LOG((A26/174.393)/LOG(10))*(LOG((A26/174.393)/LOG(10)))))),4)*M26*TRUNC((LOOKUP(2016-C26,'Malone-Faber'!A:A,'Malone-Faber'!B:B)),4))),4),0)</f>
        <v>0</v>
      </c>
      <c r="O26" s="86"/>
      <c r="Q26" s="46"/>
    </row>
    <row r="27" spans="1:17" x14ac:dyDescent="0.2">
      <c r="A27" s="4"/>
      <c r="B27" s="2"/>
      <c r="C27" s="3"/>
      <c r="D27" s="18"/>
      <c r="E27" s="21"/>
      <c r="F27" s="22"/>
      <c r="G27" s="21"/>
      <c r="H27" s="23">
        <f t="shared" si="6"/>
        <v>0</v>
      </c>
      <c r="I27" s="21"/>
      <c r="J27" s="22"/>
      <c r="K27" s="25"/>
      <c r="L27" s="23">
        <f t="shared" si="7"/>
        <v>0</v>
      </c>
      <c r="M27" s="24">
        <f t="shared" si="8"/>
        <v>0</v>
      </c>
      <c r="N27" s="84">
        <f>IF(ISNUMBER(A27),TRUNC((IF(174.393&lt;A27,M27,TRUNC(10^(0.794358141*((LOG((A27/174.393)/LOG(10))*(LOG((A27/174.393)/LOG(10)))))),4)*M27*TRUNC((LOOKUP(2016-C27,'Malone-Faber'!A:A,'Malone-Faber'!B:B)),4))),4),0)</f>
        <v>0</v>
      </c>
      <c r="O27" s="87"/>
      <c r="Q27" s="46"/>
    </row>
    <row r="28" spans="1:17" x14ac:dyDescent="0.2">
      <c r="A28" s="4"/>
      <c r="B28" s="2"/>
      <c r="C28" s="3"/>
      <c r="D28" s="18"/>
      <c r="E28" s="21"/>
      <c r="F28" s="22"/>
      <c r="G28" s="21"/>
      <c r="H28" s="23">
        <f t="shared" si="6"/>
        <v>0</v>
      </c>
      <c r="I28" s="21"/>
      <c r="J28" s="22"/>
      <c r="K28" s="21"/>
      <c r="L28" s="23">
        <f t="shared" si="7"/>
        <v>0</v>
      </c>
      <c r="M28" s="24">
        <f t="shared" si="8"/>
        <v>0</v>
      </c>
      <c r="N28" s="84">
        <f>IF(ISNUMBER(A28),TRUNC((IF(174.393&lt;A28,M28,TRUNC(10^(0.794358141*((LOG((A28/174.393)/LOG(10))*(LOG((A28/174.393)/LOG(10)))))),4)*M28*TRUNC((LOOKUP(2016-C28,'Malone-Faber'!A:A,'Malone-Faber'!B:B)),4))),4),0)</f>
        <v>0</v>
      </c>
      <c r="O28" s="87"/>
      <c r="Q28" s="46"/>
    </row>
    <row r="29" spans="1:17" x14ac:dyDescent="0.2">
      <c r="A29" s="4"/>
      <c r="B29" s="2"/>
      <c r="C29" s="3"/>
      <c r="D29" s="18"/>
      <c r="E29" s="21"/>
      <c r="F29" s="22"/>
      <c r="G29" s="21"/>
      <c r="H29" s="23">
        <f t="shared" si="6"/>
        <v>0</v>
      </c>
      <c r="I29" s="21"/>
      <c r="J29" s="22"/>
      <c r="K29" s="25"/>
      <c r="L29" s="23">
        <f t="shared" si="7"/>
        <v>0</v>
      </c>
      <c r="M29" s="24">
        <f t="shared" si="8"/>
        <v>0</v>
      </c>
      <c r="N29" s="84">
        <f>IF(ISNUMBER(A29),TRUNC((IF(174.393&lt;A29,M29,TRUNC(10^(0.794358141*((LOG((A29/174.393)/LOG(10))*(LOG((A29/174.393)/LOG(10)))))),4)*M29*TRUNC((LOOKUP(2016-C29,'Malone-Faber'!A:A,'Malone-Faber'!B:B)),4))),4),0)</f>
        <v>0</v>
      </c>
      <c r="O29" s="87"/>
      <c r="Q29" s="46"/>
    </row>
    <row r="30" spans="1:17" x14ac:dyDescent="0.2">
      <c r="A30" s="4"/>
      <c r="B30" s="2"/>
      <c r="C30" s="3"/>
      <c r="D30" s="18"/>
      <c r="E30" s="21"/>
      <c r="F30" s="22"/>
      <c r="G30" s="21"/>
      <c r="H30" s="23">
        <f t="shared" si="6"/>
        <v>0</v>
      </c>
      <c r="I30" s="21"/>
      <c r="J30" s="22"/>
      <c r="K30" s="25"/>
      <c r="L30" s="23">
        <f t="shared" si="7"/>
        <v>0</v>
      </c>
      <c r="M30" s="24">
        <f t="shared" si="8"/>
        <v>0</v>
      </c>
      <c r="N30" s="84">
        <f>IF(ISNUMBER(A30),TRUNC((IF(174.393&lt;A30,M30,TRUNC(10^(0.794358141*((LOG((A30/174.393)/LOG(10))*(LOG((A30/174.393)/LOG(10)))))),4)*M30*TRUNC((LOOKUP(2016-C30,'Malone-Faber'!A:A,'Malone-Faber'!B:B)),4))),4),0)</f>
        <v>0</v>
      </c>
      <c r="O30" s="87"/>
      <c r="Q30" s="46"/>
    </row>
    <row r="31" spans="1:17" x14ac:dyDescent="0.2">
      <c r="A31" s="4"/>
      <c r="B31" s="2"/>
      <c r="C31" s="3"/>
      <c r="D31" s="18"/>
      <c r="E31" s="21"/>
      <c r="F31" s="22"/>
      <c r="G31" s="21"/>
      <c r="H31" s="23">
        <f t="shared" si="6"/>
        <v>0</v>
      </c>
      <c r="I31" s="21"/>
      <c r="J31" s="62"/>
      <c r="K31" s="25"/>
      <c r="L31" s="23">
        <f t="shared" si="7"/>
        <v>0</v>
      </c>
      <c r="M31" s="24">
        <f t="shared" si="8"/>
        <v>0</v>
      </c>
      <c r="N31" s="84">
        <f>IF(ISNUMBER(A31),TRUNC((IF(174.393&lt;A31,M31,TRUNC(10^(0.794358141*((LOG((A31/174.393)/LOG(10))*(LOG((A31/174.393)/LOG(10)))))),4)*M31*TRUNC((LOOKUP(2016-C31,'Malone-Faber'!A:A,'Malone-Faber'!B:B)),4))),4),0)</f>
        <v>0</v>
      </c>
      <c r="O31" s="87"/>
      <c r="Q31" s="46"/>
    </row>
    <row r="32" spans="1:17" x14ac:dyDescent="0.2">
      <c r="A32" s="66"/>
      <c r="B32" s="2"/>
      <c r="C32" s="18"/>
      <c r="D32" s="18"/>
      <c r="E32" s="22"/>
      <c r="F32" s="22"/>
      <c r="G32" s="22"/>
      <c r="H32" s="23">
        <f t="shared" si="6"/>
        <v>0</v>
      </c>
      <c r="I32" s="22"/>
      <c r="J32" s="22"/>
      <c r="K32" s="62"/>
      <c r="L32" s="23">
        <f t="shared" si="7"/>
        <v>0</v>
      </c>
      <c r="M32" s="23">
        <f t="shared" si="8"/>
        <v>0</v>
      </c>
      <c r="N32" s="84">
        <f>IF(ISNUMBER(A32),TRUNC((IF(174.393&lt;A32,M32,TRUNC(10^(0.794358141*((LOG((A32/174.393)/LOG(10))*(LOG((A32/174.393)/LOG(10)))))),4)*M32*TRUNC((LOOKUP(2016-C32,'Malone-Faber'!A:A,'Malone-Faber'!B:B)),4))),4),0)</f>
        <v>0</v>
      </c>
      <c r="O32" s="87"/>
      <c r="Q32" s="46"/>
    </row>
    <row r="33" spans="1:17" x14ac:dyDescent="0.2">
      <c r="A33" s="66"/>
      <c r="B33" s="2"/>
      <c r="C33" s="18"/>
      <c r="D33" s="18"/>
      <c r="E33" s="22"/>
      <c r="F33" s="22"/>
      <c r="G33" s="62"/>
      <c r="H33" s="23">
        <f t="shared" si="6"/>
        <v>0</v>
      </c>
      <c r="I33" s="22"/>
      <c r="J33" s="22"/>
      <c r="K33" s="62"/>
      <c r="L33" s="23">
        <f t="shared" si="7"/>
        <v>0</v>
      </c>
      <c r="M33" s="23">
        <f t="shared" si="8"/>
        <v>0</v>
      </c>
      <c r="N33" s="84">
        <f>IF(ISNUMBER(A33),TRUNC((IF(174.393&lt;A33,M33,TRUNC(10^(0.794358141*((LOG((A33/174.393)/LOG(10))*(LOG((A33/174.393)/LOG(10)))))),4)*M33*TRUNC((LOOKUP(2016-C33,'Malone-Faber'!A:A,'Malone-Faber'!B:B)),4))),4),0)</f>
        <v>0</v>
      </c>
      <c r="O33" s="87"/>
      <c r="Q33" s="46"/>
    </row>
    <row r="34" spans="1:17" x14ac:dyDescent="0.2">
      <c r="A34" s="4"/>
      <c r="B34" s="2"/>
      <c r="C34" s="3"/>
      <c r="D34" s="18"/>
      <c r="E34" s="21"/>
      <c r="F34" s="22"/>
      <c r="G34" s="21"/>
      <c r="H34" s="23">
        <f t="shared" si="6"/>
        <v>0</v>
      </c>
      <c r="I34" s="21"/>
      <c r="J34" s="22"/>
      <c r="K34" s="25"/>
      <c r="L34" s="23">
        <f t="shared" si="7"/>
        <v>0</v>
      </c>
      <c r="M34" s="24">
        <f t="shared" si="8"/>
        <v>0</v>
      </c>
      <c r="N34" s="84">
        <f>IF(ISNUMBER(A34),TRUNC((IF(174.393&lt;A34,M34,TRUNC(10^(0.794358141*((LOG((A34/174.393)/LOG(10))*(LOG((A34/174.393)/LOG(10)))))),4)*M34*TRUNC((LOOKUP(2016-C34,'Malone-Faber'!A:A,'Malone-Faber'!B:B)),4))),4),0)</f>
        <v>0</v>
      </c>
      <c r="O34" s="87"/>
      <c r="Q34" s="46"/>
    </row>
    <row r="35" spans="1:17" x14ac:dyDescent="0.2">
      <c r="A35" s="4"/>
      <c r="B35" s="2"/>
      <c r="C35" s="3"/>
      <c r="D35" s="18"/>
      <c r="E35" s="21"/>
      <c r="F35" s="22"/>
      <c r="G35" s="21"/>
      <c r="H35" s="23">
        <f t="shared" si="6"/>
        <v>0</v>
      </c>
      <c r="I35" s="21"/>
      <c r="J35" s="22"/>
      <c r="K35" s="25"/>
      <c r="L35" s="23">
        <f t="shared" si="7"/>
        <v>0</v>
      </c>
      <c r="M35" s="24">
        <f t="shared" si="8"/>
        <v>0</v>
      </c>
      <c r="N35" s="84">
        <f>IF(ISNUMBER(A35),TRUNC((IF(174.393&lt;A35,M35,TRUNC(10^(0.794358141*((LOG((A35/174.393)/LOG(10))*(LOG((A35/174.393)/LOG(10)))))),4)*M35*TRUNC((LOOKUP(2016-C35,'Malone-Faber'!A:A,'Malone-Faber'!B:B)),4))),4),0)</f>
        <v>0</v>
      </c>
      <c r="O35" s="87"/>
      <c r="Q35" s="46"/>
    </row>
    <row r="36" spans="1:17" x14ac:dyDescent="0.2">
      <c r="A36" s="4"/>
      <c r="B36" s="2"/>
      <c r="C36" s="3"/>
      <c r="D36" s="18"/>
      <c r="E36" s="21"/>
      <c r="F36" s="22"/>
      <c r="G36" s="21"/>
      <c r="H36" s="23">
        <f t="shared" ref="H36:H41" si="9">IF(MAX(E36:G36)&lt;0,0,MAX(E36:G36))</f>
        <v>0</v>
      </c>
      <c r="I36" s="21"/>
      <c r="J36" s="22"/>
      <c r="K36" s="25"/>
      <c r="L36" s="23">
        <f t="shared" ref="L36:L41" si="10">IF(MAX(I36:K36)&lt;0,0,MAX(I36:K36))</f>
        <v>0</v>
      </c>
      <c r="M36" s="24">
        <f t="shared" ref="M36:M41" si="11">SUM(H36,L36)</f>
        <v>0</v>
      </c>
      <c r="N36" s="84">
        <f>IF(ISNUMBER(A36),TRUNC((IF(174.393&lt;A36,M36,TRUNC(10^(0.794358141*((LOG((A36/174.393)/LOG(10))*(LOG((A36/174.393)/LOG(10)))))),4)*M36*TRUNC((LOOKUP(2016-C36,'Malone-Faber'!A:A,'Malone-Faber'!B:B)),4))),4),0)</f>
        <v>0</v>
      </c>
      <c r="O36" s="87"/>
      <c r="Q36" s="46"/>
    </row>
    <row r="37" spans="1:17" x14ac:dyDescent="0.2">
      <c r="A37" s="4"/>
      <c r="B37" s="2"/>
      <c r="C37" s="3"/>
      <c r="D37" s="18"/>
      <c r="E37" s="21"/>
      <c r="F37" s="22"/>
      <c r="G37" s="21"/>
      <c r="H37" s="23">
        <f t="shared" si="9"/>
        <v>0</v>
      </c>
      <c r="I37" s="21"/>
      <c r="J37" s="22"/>
      <c r="K37" s="25"/>
      <c r="L37" s="23">
        <f t="shared" si="10"/>
        <v>0</v>
      </c>
      <c r="M37" s="24">
        <f t="shared" si="11"/>
        <v>0</v>
      </c>
      <c r="N37" s="84">
        <f>IF(ISNUMBER(A37),TRUNC((IF(174.393&lt;A37,M37,TRUNC(10^(0.794358141*((LOG((A37/174.393)/LOG(10))*(LOG((A37/174.393)/LOG(10)))))),4)*M37*TRUNC((LOOKUP(2016-C37,'Malone-Faber'!A:A,'Malone-Faber'!B:B)),4))),4),0)</f>
        <v>0</v>
      </c>
      <c r="O37" s="87"/>
      <c r="Q37" s="46"/>
    </row>
    <row r="38" spans="1:17" x14ac:dyDescent="0.2">
      <c r="A38" s="4"/>
      <c r="B38" s="2"/>
      <c r="C38" s="3"/>
      <c r="D38" s="18"/>
      <c r="E38" s="21"/>
      <c r="F38" s="22"/>
      <c r="G38" s="21"/>
      <c r="H38" s="23">
        <f t="shared" si="9"/>
        <v>0</v>
      </c>
      <c r="I38" s="21"/>
      <c r="J38" s="62"/>
      <c r="K38" s="25"/>
      <c r="L38" s="23">
        <f t="shared" si="10"/>
        <v>0</v>
      </c>
      <c r="M38" s="24">
        <f t="shared" si="11"/>
        <v>0</v>
      </c>
      <c r="N38" s="84">
        <f>IF(ISNUMBER(A38),TRUNC((IF(174.393&lt;A38,M38,TRUNC(10^(0.794358141*((LOG((A38/174.393)/LOG(10))*(LOG((A38/174.393)/LOG(10)))))),4)*M38*TRUNC((LOOKUP(2016-C38,'Malone-Faber'!A:A,'Malone-Faber'!B:B)),4))),4),0)</f>
        <v>0</v>
      </c>
      <c r="O38" s="87"/>
      <c r="Q38" s="46"/>
    </row>
    <row r="39" spans="1:17" x14ac:dyDescent="0.2">
      <c r="A39" s="66"/>
      <c r="B39" s="2"/>
      <c r="C39" s="18"/>
      <c r="D39" s="18"/>
      <c r="E39" s="22"/>
      <c r="F39" s="22"/>
      <c r="G39" s="22"/>
      <c r="H39" s="23">
        <f t="shared" si="9"/>
        <v>0</v>
      </c>
      <c r="I39" s="22"/>
      <c r="J39" s="22"/>
      <c r="K39" s="62"/>
      <c r="L39" s="23">
        <f t="shared" si="10"/>
        <v>0</v>
      </c>
      <c r="M39" s="23">
        <f t="shared" si="11"/>
        <v>0</v>
      </c>
      <c r="N39" s="84">
        <f>IF(ISNUMBER(A39),TRUNC((IF(174.393&lt;A39,M39,TRUNC(10^(0.794358141*((LOG((A39/174.393)/LOG(10))*(LOG((A39/174.393)/LOG(10)))))),4)*M39*TRUNC((LOOKUP(2016-C39,'Malone-Faber'!A:A,'Malone-Faber'!B:B)),4))),4),0)</f>
        <v>0</v>
      </c>
      <c r="O39" s="87"/>
      <c r="Q39" s="46"/>
    </row>
    <row r="40" spans="1:17" x14ac:dyDescent="0.2">
      <c r="A40" s="66"/>
      <c r="B40" s="2"/>
      <c r="C40" s="18"/>
      <c r="D40" s="18"/>
      <c r="E40" s="22"/>
      <c r="F40" s="22"/>
      <c r="G40" s="62"/>
      <c r="H40" s="23">
        <f t="shared" si="9"/>
        <v>0</v>
      </c>
      <c r="I40" s="22"/>
      <c r="J40" s="22"/>
      <c r="K40" s="62"/>
      <c r="L40" s="23">
        <f t="shared" si="10"/>
        <v>0</v>
      </c>
      <c r="M40" s="23">
        <f t="shared" si="11"/>
        <v>0</v>
      </c>
      <c r="N40" s="84">
        <f>IF(ISNUMBER(A40),TRUNC((IF(174.393&lt;A40,M40,TRUNC(10^(0.794358141*((LOG((A40/174.393)/LOG(10))*(LOG((A40/174.393)/LOG(10)))))),4)*M40*TRUNC((LOOKUP(2016-C40,'Malone-Faber'!A:A,'Malone-Faber'!B:B)),4))),4),0)</f>
        <v>0</v>
      </c>
      <c r="O40" s="87"/>
      <c r="Q40" s="46"/>
    </row>
    <row r="41" spans="1:17" x14ac:dyDescent="0.2">
      <c r="A41" s="4"/>
      <c r="B41" s="2"/>
      <c r="C41" s="3"/>
      <c r="D41" s="18"/>
      <c r="E41" s="21"/>
      <c r="F41" s="22"/>
      <c r="G41" s="21"/>
      <c r="H41" s="23">
        <f t="shared" si="9"/>
        <v>0</v>
      </c>
      <c r="I41" s="21"/>
      <c r="J41" s="22"/>
      <c r="K41" s="25"/>
      <c r="L41" s="23">
        <f t="shared" si="10"/>
        <v>0</v>
      </c>
      <c r="M41" s="24">
        <f t="shared" si="11"/>
        <v>0</v>
      </c>
      <c r="N41" s="84">
        <f>IF(ISNUMBER(A41),TRUNC((IF(174.393&lt;A41,M41,TRUNC(10^(0.794358141*((LOG((A41/174.393)/LOG(10))*(LOG((A41/174.393)/LOG(10)))))),4)*M41*TRUNC((LOOKUP(2016-C41,'Malone-Faber'!A:A,'Malone-Faber'!B:B)),4))),4),0)</f>
        <v>0</v>
      </c>
      <c r="O41" s="87"/>
      <c r="Q41" s="46"/>
    </row>
    <row r="42" spans="1:17" x14ac:dyDescent="0.2">
      <c r="A42" s="4"/>
      <c r="B42" s="2"/>
      <c r="C42" s="3"/>
      <c r="D42" s="18"/>
      <c r="E42" s="21"/>
      <c r="F42" s="22"/>
      <c r="G42" s="21"/>
      <c r="H42" s="23">
        <f t="shared" si="6"/>
        <v>0</v>
      </c>
      <c r="I42" s="21"/>
      <c r="J42" s="22"/>
      <c r="K42" s="25"/>
      <c r="L42" s="23">
        <f t="shared" si="7"/>
        <v>0</v>
      </c>
      <c r="M42" s="24">
        <f t="shared" si="8"/>
        <v>0</v>
      </c>
      <c r="N42" s="84">
        <f>IF(ISNUMBER(A42),TRUNC((IF(174.393&lt;A42,M42,TRUNC(10^(0.794358141*((LOG((A42/174.393)/LOG(10))*(LOG((A42/174.393)/LOG(10)))))),4)*M42*TRUNC((LOOKUP(2016-C42,'Malone-Faber'!A:A,'Malone-Faber'!B:B)),4))),4),0)</f>
        <v>0</v>
      </c>
      <c r="O42" s="87"/>
      <c r="Q42" s="46"/>
    </row>
    <row r="43" spans="1:17" ht="13.5" thickBot="1" x14ac:dyDescent="0.25">
      <c r="A43" s="67"/>
      <c r="B43" s="68"/>
      <c r="C43" s="69"/>
      <c r="D43" s="70"/>
      <c r="E43" s="71"/>
      <c r="F43" s="72"/>
      <c r="G43" s="71"/>
      <c r="H43" s="73">
        <f t="shared" si="6"/>
        <v>0</v>
      </c>
      <c r="I43" s="71"/>
      <c r="J43" s="72"/>
      <c r="K43" s="74"/>
      <c r="L43" s="73">
        <f t="shared" si="7"/>
        <v>0</v>
      </c>
      <c r="M43" s="75">
        <f t="shared" si="8"/>
        <v>0</v>
      </c>
      <c r="N43" s="84">
        <f>IF(ISNUMBER(A43),TRUNC((IF(174.393&lt;A43,M43,TRUNC(10^(0.794358141*((LOG((A43/174.393)/LOG(10))*(LOG((A43/174.393)/LOG(10)))))),4)*M43*TRUNC((LOOKUP(2016-C43,'Malone-Faber'!A:A,'Malone-Faber'!B:B)),4))),4),0)</f>
        <v>0</v>
      </c>
      <c r="O43" s="88"/>
      <c r="Q43" s="46"/>
    </row>
    <row r="44" spans="1:17" ht="13.5" thickBot="1" x14ac:dyDescent="0.25">
      <c r="A44" s="145" t="s">
        <v>34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7"/>
      <c r="Q44" s="46"/>
    </row>
    <row r="45" spans="1:17" x14ac:dyDescent="0.2">
      <c r="A45" s="76"/>
      <c r="B45" s="77"/>
      <c r="C45" s="78"/>
      <c r="D45" s="79"/>
      <c r="E45" s="80"/>
      <c r="F45" s="81"/>
      <c r="G45" s="85"/>
      <c r="H45" s="82">
        <f t="shared" ref="H45:H62" si="12">IF(MAX(E45:G45)&lt;0,0,MAX(E45:G45))</f>
        <v>0</v>
      </c>
      <c r="I45" s="80"/>
      <c r="J45" s="81"/>
      <c r="K45" s="85"/>
      <c r="L45" s="82">
        <f t="shared" ref="L45:L62" si="13">IF(MAX(I45:K45)&lt;0,0,MAX(I45:K45))</f>
        <v>0</v>
      </c>
      <c r="M45" s="83">
        <f t="shared" ref="M45:M62" si="14">SUM(H45,L45)</f>
        <v>0</v>
      </c>
      <c r="N45" s="84">
        <f>IF(ISNUMBER(A45),TRUNC((IF(174.393&lt;A45,M45,TRUNC(10^(0.794358141*((LOG((A45/174.393)/LOG(10))*(LOG((A45/174.393)/LOG(10)))))),4)*M45*TRUNC((LOOKUP(2016-C45,'Malone-Faber'!A:A,'Malone-Faber'!B:B)),4))),4),0)</f>
        <v>0</v>
      </c>
      <c r="O45" s="86"/>
      <c r="Q45" s="46"/>
    </row>
    <row r="46" spans="1:17" x14ac:dyDescent="0.2">
      <c r="A46" s="4"/>
      <c r="B46" s="2"/>
      <c r="C46" s="3"/>
      <c r="D46" s="18"/>
      <c r="E46" s="21"/>
      <c r="F46" s="22"/>
      <c r="G46" s="21"/>
      <c r="H46" s="23">
        <f t="shared" si="12"/>
        <v>0</v>
      </c>
      <c r="I46" s="21"/>
      <c r="J46" s="22"/>
      <c r="K46" s="25"/>
      <c r="L46" s="23">
        <f t="shared" si="13"/>
        <v>0</v>
      </c>
      <c r="M46" s="24">
        <f t="shared" si="14"/>
        <v>0</v>
      </c>
      <c r="N46" s="84">
        <f>IF(ISNUMBER(A46),TRUNC((IF(174.393&lt;A46,M46,TRUNC(10^(0.794358141*((LOG((A46/174.393)/LOG(10))*(LOG((A46/174.393)/LOG(10)))))),4)*M46*TRUNC((LOOKUP(2016-C46,'Malone-Faber'!A:A,'Malone-Faber'!B:B)),4))),4),0)</f>
        <v>0</v>
      </c>
      <c r="O46" s="87"/>
      <c r="Q46" s="46"/>
    </row>
    <row r="47" spans="1:17" x14ac:dyDescent="0.2">
      <c r="A47" s="4"/>
      <c r="B47" s="2"/>
      <c r="C47" s="3"/>
      <c r="D47" s="18"/>
      <c r="E47" s="21"/>
      <c r="F47" s="22"/>
      <c r="G47" s="21"/>
      <c r="H47" s="23">
        <f t="shared" si="12"/>
        <v>0</v>
      </c>
      <c r="I47" s="21"/>
      <c r="J47" s="22"/>
      <c r="K47" s="25"/>
      <c r="L47" s="23">
        <f t="shared" si="13"/>
        <v>0</v>
      </c>
      <c r="M47" s="24">
        <f t="shared" si="14"/>
        <v>0</v>
      </c>
      <c r="N47" s="84">
        <f>IF(ISNUMBER(A47),TRUNC((IF(174.393&lt;A47,M47,TRUNC(10^(0.794358141*((LOG((A47/174.393)/LOG(10))*(LOG((A47/174.393)/LOG(10)))))),4)*M47*TRUNC((LOOKUP(2016-C47,'Malone-Faber'!A:A,'Malone-Faber'!B:B)),4))),4),0)</f>
        <v>0</v>
      </c>
      <c r="O47" s="87"/>
      <c r="Q47" s="46"/>
    </row>
    <row r="48" spans="1:17" x14ac:dyDescent="0.2">
      <c r="A48" s="4"/>
      <c r="B48" s="2"/>
      <c r="C48" s="3"/>
      <c r="D48" s="18"/>
      <c r="E48" s="21"/>
      <c r="F48" s="22"/>
      <c r="G48" s="21"/>
      <c r="H48" s="23">
        <f t="shared" si="12"/>
        <v>0</v>
      </c>
      <c r="I48" s="21"/>
      <c r="J48" s="22"/>
      <c r="K48" s="25"/>
      <c r="L48" s="23">
        <f t="shared" si="13"/>
        <v>0</v>
      </c>
      <c r="M48" s="24">
        <f t="shared" si="14"/>
        <v>0</v>
      </c>
      <c r="N48" s="84">
        <f>IF(ISNUMBER(A48),TRUNC((IF(174.393&lt;A48,M48,TRUNC(10^(0.794358141*((LOG((A48/174.393)/LOG(10))*(LOG((A48/174.393)/LOG(10)))))),4)*M48*TRUNC((LOOKUP(2016-C48,'Malone-Faber'!A:A,'Malone-Faber'!B:B)),4))),4),0)</f>
        <v>0</v>
      </c>
      <c r="O48" s="87"/>
      <c r="Q48" s="46"/>
    </row>
    <row r="49" spans="1:17" x14ac:dyDescent="0.2">
      <c r="A49" s="4"/>
      <c r="B49" s="2"/>
      <c r="C49" s="3"/>
      <c r="D49" s="18"/>
      <c r="E49" s="21"/>
      <c r="F49" s="22"/>
      <c r="G49" s="21"/>
      <c r="H49" s="23">
        <f t="shared" si="12"/>
        <v>0</v>
      </c>
      <c r="I49" s="21"/>
      <c r="J49" s="22"/>
      <c r="K49" s="21"/>
      <c r="L49" s="23">
        <f t="shared" si="13"/>
        <v>0</v>
      </c>
      <c r="M49" s="24">
        <f t="shared" si="14"/>
        <v>0</v>
      </c>
      <c r="N49" s="84">
        <f>IF(ISNUMBER(A49),TRUNC((IF(174.393&lt;A49,M49,TRUNC(10^(0.794358141*((LOG((A49/174.393)/LOG(10))*(LOG((A49/174.393)/LOG(10)))))),4)*M49*TRUNC((LOOKUP(2016-C49,'Malone-Faber'!A:A,'Malone-Faber'!B:B)),4))),4),0)</f>
        <v>0</v>
      </c>
      <c r="O49" s="87"/>
      <c r="Q49" s="46"/>
    </row>
    <row r="50" spans="1:17" x14ac:dyDescent="0.2">
      <c r="A50" s="4"/>
      <c r="B50" s="2"/>
      <c r="C50" s="3"/>
      <c r="D50" s="18"/>
      <c r="E50" s="21"/>
      <c r="F50" s="22"/>
      <c r="G50" s="21"/>
      <c r="H50" s="23">
        <f t="shared" ref="H50:H57" si="15">IF(MAX(E50:G50)&lt;0,0,MAX(E50:G50))</f>
        <v>0</v>
      </c>
      <c r="I50" s="21"/>
      <c r="J50" s="22"/>
      <c r="K50" s="25"/>
      <c r="L50" s="23">
        <f t="shared" ref="L50:L57" si="16">IF(MAX(I50:K50)&lt;0,0,MAX(I50:K50))</f>
        <v>0</v>
      </c>
      <c r="M50" s="24">
        <f t="shared" ref="M50:M57" si="17">SUM(H50,L50)</f>
        <v>0</v>
      </c>
      <c r="N50" s="84">
        <f>IF(ISNUMBER(A50),TRUNC((IF(174.393&lt;A50,M50,TRUNC(10^(0.794358141*((LOG((A50/174.393)/LOG(10))*(LOG((A50/174.393)/LOG(10)))))),4)*M50*TRUNC((LOOKUP(2016-C50,'Malone-Faber'!A:A,'Malone-Faber'!B:B)),4))),4),0)</f>
        <v>0</v>
      </c>
      <c r="O50" s="87"/>
      <c r="Q50" s="46"/>
    </row>
    <row r="51" spans="1:17" x14ac:dyDescent="0.2">
      <c r="A51" s="4"/>
      <c r="B51" s="2"/>
      <c r="C51" s="3"/>
      <c r="D51" s="18"/>
      <c r="E51" s="21"/>
      <c r="F51" s="22"/>
      <c r="G51" s="21"/>
      <c r="H51" s="23">
        <f t="shared" si="15"/>
        <v>0</v>
      </c>
      <c r="I51" s="21"/>
      <c r="J51" s="22"/>
      <c r="K51" s="25"/>
      <c r="L51" s="23">
        <f t="shared" si="16"/>
        <v>0</v>
      </c>
      <c r="M51" s="24">
        <f t="shared" si="17"/>
        <v>0</v>
      </c>
      <c r="N51" s="84">
        <f>IF(ISNUMBER(A51),TRUNC((IF(174.393&lt;A51,M51,TRUNC(10^(0.794358141*((LOG((A51/174.393)/LOG(10))*(LOG((A51/174.393)/LOG(10)))))),4)*M51*TRUNC((LOOKUP(2016-C51,'Malone-Faber'!A:A,'Malone-Faber'!B:B)),4))),4),0)</f>
        <v>0</v>
      </c>
      <c r="O51" s="87"/>
      <c r="Q51" s="46"/>
    </row>
    <row r="52" spans="1:17" x14ac:dyDescent="0.2">
      <c r="A52" s="4"/>
      <c r="B52" s="2"/>
      <c r="C52" s="3"/>
      <c r="D52" s="18"/>
      <c r="E52" s="21"/>
      <c r="F52" s="22"/>
      <c r="G52" s="21"/>
      <c r="H52" s="23">
        <f t="shared" si="15"/>
        <v>0</v>
      </c>
      <c r="I52" s="21"/>
      <c r="J52" s="22"/>
      <c r="K52" s="25"/>
      <c r="L52" s="23">
        <f t="shared" si="16"/>
        <v>0</v>
      </c>
      <c r="M52" s="24">
        <f t="shared" si="17"/>
        <v>0</v>
      </c>
      <c r="N52" s="84">
        <f>IF(ISNUMBER(A52),TRUNC((IF(174.393&lt;A52,M52,TRUNC(10^(0.794358141*((LOG((A52/174.393)/LOG(10))*(LOG((A52/174.393)/LOG(10)))))),4)*M52*TRUNC((LOOKUP(2016-C52,'Malone-Faber'!A:A,'Malone-Faber'!B:B)),4))),4),0)</f>
        <v>0</v>
      </c>
      <c r="O52" s="87"/>
      <c r="Q52" s="46"/>
    </row>
    <row r="53" spans="1:17" x14ac:dyDescent="0.2">
      <c r="A53" s="4"/>
      <c r="B53" s="2"/>
      <c r="C53" s="3"/>
      <c r="D53" s="18"/>
      <c r="E53" s="21"/>
      <c r="F53" s="22"/>
      <c r="G53" s="21"/>
      <c r="H53" s="23">
        <f t="shared" si="15"/>
        <v>0</v>
      </c>
      <c r="I53" s="21"/>
      <c r="J53" s="22"/>
      <c r="K53" s="21"/>
      <c r="L53" s="23">
        <f t="shared" si="16"/>
        <v>0</v>
      </c>
      <c r="M53" s="24">
        <f t="shared" si="17"/>
        <v>0</v>
      </c>
      <c r="N53" s="84">
        <f>IF(ISNUMBER(A53),TRUNC((IF(174.393&lt;A53,M53,TRUNC(10^(0.794358141*((LOG((A53/174.393)/LOG(10))*(LOG((A53/174.393)/LOG(10)))))),4)*M53*TRUNC((LOOKUP(2016-C53,'Malone-Faber'!A:A,'Malone-Faber'!B:B)),4))),4),0)</f>
        <v>0</v>
      </c>
      <c r="O53" s="87"/>
      <c r="Q53" s="46"/>
    </row>
    <row r="54" spans="1:17" x14ac:dyDescent="0.2">
      <c r="A54" s="4"/>
      <c r="B54" s="2"/>
      <c r="C54" s="3"/>
      <c r="D54" s="18"/>
      <c r="E54" s="21"/>
      <c r="F54" s="22"/>
      <c r="G54" s="21"/>
      <c r="H54" s="23">
        <f t="shared" si="15"/>
        <v>0</v>
      </c>
      <c r="I54" s="21"/>
      <c r="J54" s="22"/>
      <c r="K54" s="25"/>
      <c r="L54" s="23">
        <f t="shared" si="16"/>
        <v>0</v>
      </c>
      <c r="M54" s="24">
        <f t="shared" si="17"/>
        <v>0</v>
      </c>
      <c r="N54" s="84">
        <f>IF(ISNUMBER(A54),TRUNC((IF(174.393&lt;A54,M54,TRUNC(10^(0.794358141*((LOG((A54/174.393)/LOG(10))*(LOG((A54/174.393)/LOG(10)))))),4)*M54*TRUNC((LOOKUP(2016-C54,'Malone-Faber'!A:A,'Malone-Faber'!B:B)),4))),4),0)</f>
        <v>0</v>
      </c>
      <c r="O54" s="87"/>
      <c r="Q54" s="46"/>
    </row>
    <row r="55" spans="1:17" x14ac:dyDescent="0.2">
      <c r="A55" s="4"/>
      <c r="B55" s="2"/>
      <c r="C55" s="3"/>
      <c r="D55" s="18"/>
      <c r="E55" s="21"/>
      <c r="F55" s="22"/>
      <c r="G55" s="21"/>
      <c r="H55" s="23">
        <f t="shared" si="15"/>
        <v>0</v>
      </c>
      <c r="I55" s="21"/>
      <c r="J55" s="22"/>
      <c r="K55" s="25"/>
      <c r="L55" s="23">
        <f t="shared" si="16"/>
        <v>0</v>
      </c>
      <c r="M55" s="24">
        <f t="shared" si="17"/>
        <v>0</v>
      </c>
      <c r="N55" s="84">
        <f>IF(ISNUMBER(A55),TRUNC((IF(174.393&lt;A55,M55,TRUNC(10^(0.794358141*((LOG((A55/174.393)/LOG(10))*(LOG((A55/174.393)/LOG(10)))))),4)*M55*TRUNC((LOOKUP(2016-C55,'Malone-Faber'!A:A,'Malone-Faber'!B:B)),4))),4),0)</f>
        <v>0</v>
      </c>
      <c r="O55" s="87"/>
      <c r="Q55" s="46"/>
    </row>
    <row r="56" spans="1:17" x14ac:dyDescent="0.2">
      <c r="A56" s="4"/>
      <c r="B56" s="2"/>
      <c r="C56" s="3"/>
      <c r="D56" s="18"/>
      <c r="E56" s="21"/>
      <c r="F56" s="22"/>
      <c r="G56" s="21"/>
      <c r="H56" s="23">
        <f t="shared" si="15"/>
        <v>0</v>
      </c>
      <c r="I56" s="21"/>
      <c r="J56" s="22"/>
      <c r="K56" s="25"/>
      <c r="L56" s="23">
        <f t="shared" si="16"/>
        <v>0</v>
      </c>
      <c r="M56" s="24">
        <f t="shared" si="17"/>
        <v>0</v>
      </c>
      <c r="N56" s="84">
        <f>IF(ISNUMBER(A56),TRUNC((IF(174.393&lt;A56,M56,TRUNC(10^(0.794358141*((LOG((A56/174.393)/LOG(10))*(LOG((A56/174.393)/LOG(10)))))),4)*M56*TRUNC((LOOKUP(2016-C56,'Malone-Faber'!A:A,'Malone-Faber'!B:B)),4))),4),0)</f>
        <v>0</v>
      </c>
      <c r="O56" s="87"/>
      <c r="Q56" s="46"/>
    </row>
    <row r="57" spans="1:17" x14ac:dyDescent="0.2">
      <c r="A57" s="4"/>
      <c r="B57" s="2"/>
      <c r="C57" s="3"/>
      <c r="D57" s="18"/>
      <c r="E57" s="21"/>
      <c r="F57" s="22"/>
      <c r="G57" s="21"/>
      <c r="H57" s="23">
        <f t="shared" si="15"/>
        <v>0</v>
      </c>
      <c r="I57" s="21"/>
      <c r="J57" s="22"/>
      <c r="K57" s="21"/>
      <c r="L57" s="23">
        <f t="shared" si="16"/>
        <v>0</v>
      </c>
      <c r="M57" s="24">
        <f t="shared" si="17"/>
        <v>0</v>
      </c>
      <c r="N57" s="84">
        <f>IF(ISNUMBER(A57),TRUNC((IF(174.393&lt;A57,M57,TRUNC(10^(0.794358141*((LOG((A57/174.393)/LOG(10))*(LOG((A57/174.393)/LOG(10)))))),4)*M57*TRUNC((LOOKUP(2016-C57,'Malone-Faber'!A:A,'Malone-Faber'!B:B)),4))),4),0)</f>
        <v>0</v>
      </c>
      <c r="O57" s="87"/>
      <c r="Q57" s="46"/>
    </row>
    <row r="58" spans="1:17" x14ac:dyDescent="0.2">
      <c r="A58" s="4"/>
      <c r="B58" s="2"/>
      <c r="C58" s="3"/>
      <c r="D58" s="18"/>
      <c r="E58" s="21"/>
      <c r="F58" s="22"/>
      <c r="G58" s="21"/>
      <c r="H58" s="23">
        <f t="shared" ref="H58:H61" si="18">IF(MAX(E58:G58)&lt;0,0,MAX(E58:G58))</f>
        <v>0</v>
      </c>
      <c r="I58" s="21"/>
      <c r="J58" s="22"/>
      <c r="K58" s="25"/>
      <c r="L58" s="23">
        <f t="shared" ref="L58:L61" si="19">IF(MAX(I58:K58)&lt;0,0,MAX(I58:K58))</f>
        <v>0</v>
      </c>
      <c r="M58" s="24">
        <f t="shared" ref="M58:M61" si="20">SUM(H58,L58)</f>
        <v>0</v>
      </c>
      <c r="N58" s="84">
        <f>IF(ISNUMBER(A58),TRUNC((IF(174.393&lt;A58,M58,TRUNC(10^(0.794358141*((LOG((A58/174.393)/LOG(10))*(LOG((A58/174.393)/LOG(10)))))),4)*M58*TRUNC((LOOKUP(2016-C58,'Malone-Faber'!A:A,'Malone-Faber'!B:B)),4))),4),0)</f>
        <v>0</v>
      </c>
      <c r="O58" s="87"/>
      <c r="Q58" s="46"/>
    </row>
    <row r="59" spans="1:17" x14ac:dyDescent="0.2">
      <c r="A59" s="4"/>
      <c r="B59" s="2"/>
      <c r="C59" s="3"/>
      <c r="D59" s="18"/>
      <c r="E59" s="21"/>
      <c r="F59" s="22"/>
      <c r="G59" s="21"/>
      <c r="H59" s="23">
        <f t="shared" si="18"/>
        <v>0</v>
      </c>
      <c r="I59" s="21"/>
      <c r="J59" s="22"/>
      <c r="K59" s="25"/>
      <c r="L59" s="23">
        <f t="shared" si="19"/>
        <v>0</v>
      </c>
      <c r="M59" s="24">
        <f t="shared" si="20"/>
        <v>0</v>
      </c>
      <c r="N59" s="84">
        <f>IF(ISNUMBER(A59),TRUNC((IF(174.393&lt;A59,M59,TRUNC(10^(0.794358141*((LOG((A59/174.393)/LOG(10))*(LOG((A59/174.393)/LOG(10)))))),4)*M59*TRUNC((LOOKUP(2016-C59,'Malone-Faber'!A:A,'Malone-Faber'!B:B)),4))),4),0)</f>
        <v>0</v>
      </c>
      <c r="O59" s="87"/>
      <c r="Q59" s="46"/>
    </row>
    <row r="60" spans="1:17" x14ac:dyDescent="0.2">
      <c r="A60" s="4"/>
      <c r="B60" s="2"/>
      <c r="C60" s="3"/>
      <c r="D60" s="18"/>
      <c r="E60" s="21"/>
      <c r="F60" s="22"/>
      <c r="G60" s="21"/>
      <c r="H60" s="23">
        <f t="shared" si="18"/>
        <v>0</v>
      </c>
      <c r="I60" s="21"/>
      <c r="J60" s="22"/>
      <c r="K60" s="25"/>
      <c r="L60" s="23">
        <f t="shared" si="19"/>
        <v>0</v>
      </c>
      <c r="M60" s="24">
        <f t="shared" si="20"/>
        <v>0</v>
      </c>
      <c r="N60" s="84">
        <f>IF(ISNUMBER(A60),TRUNC((IF(174.393&lt;A60,M60,TRUNC(10^(0.794358141*((LOG((A60/174.393)/LOG(10))*(LOG((A60/174.393)/LOG(10)))))),4)*M60*TRUNC((LOOKUP(2016-C60,'Malone-Faber'!A:A,'Malone-Faber'!B:B)),4))),4),0)</f>
        <v>0</v>
      </c>
      <c r="O60" s="87"/>
      <c r="Q60" s="46"/>
    </row>
    <row r="61" spans="1:17" x14ac:dyDescent="0.2">
      <c r="A61" s="4"/>
      <c r="B61" s="2"/>
      <c r="C61" s="3"/>
      <c r="D61" s="18"/>
      <c r="E61" s="21"/>
      <c r="F61" s="22"/>
      <c r="G61" s="21"/>
      <c r="H61" s="23">
        <f t="shared" si="18"/>
        <v>0</v>
      </c>
      <c r="I61" s="21"/>
      <c r="J61" s="22"/>
      <c r="K61" s="21"/>
      <c r="L61" s="23">
        <f t="shared" si="19"/>
        <v>0</v>
      </c>
      <c r="M61" s="24">
        <f t="shared" si="20"/>
        <v>0</v>
      </c>
      <c r="N61" s="84">
        <f>IF(ISNUMBER(A61),TRUNC((IF(174.393&lt;A61,M61,TRUNC(10^(0.794358141*((LOG((A61/174.393)/LOG(10))*(LOG((A61/174.393)/LOG(10)))))),4)*M61*TRUNC((LOOKUP(2016-C61,'Malone-Faber'!A:A,'Malone-Faber'!B:B)),4))),4),0)</f>
        <v>0</v>
      </c>
      <c r="O61" s="87"/>
      <c r="Q61" s="46"/>
    </row>
    <row r="62" spans="1:17" ht="13.5" thickBot="1" x14ac:dyDescent="0.25">
      <c r="A62" s="67"/>
      <c r="B62" s="68"/>
      <c r="C62" s="69"/>
      <c r="D62" s="70"/>
      <c r="E62" s="71"/>
      <c r="F62" s="72"/>
      <c r="G62" s="71"/>
      <c r="H62" s="73">
        <f t="shared" si="12"/>
        <v>0</v>
      </c>
      <c r="I62" s="71"/>
      <c r="J62" s="72"/>
      <c r="K62" s="74"/>
      <c r="L62" s="73">
        <f t="shared" si="13"/>
        <v>0</v>
      </c>
      <c r="M62" s="75">
        <f t="shared" si="14"/>
        <v>0</v>
      </c>
      <c r="N62" s="84">
        <f>IF(ISNUMBER(A62),TRUNC((IF(174.393&lt;A62,M62,TRUNC(10^(0.794358141*((LOG((A62/174.393)/LOG(10))*(LOG((A62/174.393)/LOG(10)))))),4)*M62*TRUNC((LOOKUP(2016-C62,'Malone-Faber'!A:A,'Malone-Faber'!B:B)),4))),4),0)</f>
        <v>0</v>
      </c>
      <c r="O62" s="88"/>
      <c r="Q62" s="46"/>
    </row>
    <row r="63" spans="1:17" ht="13.5" thickBot="1" x14ac:dyDescent="0.25">
      <c r="A63" s="145" t="s">
        <v>35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7"/>
      <c r="Q63" s="46"/>
    </row>
    <row r="64" spans="1:17" x14ac:dyDescent="0.2">
      <c r="A64" s="76"/>
      <c r="B64" s="77"/>
      <c r="C64" s="78"/>
      <c r="D64" s="79"/>
      <c r="E64" s="80"/>
      <c r="F64" s="81"/>
      <c r="G64" s="80"/>
      <c r="H64" s="82">
        <f t="shared" ref="H64:H81" si="21">IF(MAX(E64:G64)&lt;0,0,MAX(E64:G64))</f>
        <v>0</v>
      </c>
      <c r="I64" s="80"/>
      <c r="J64" s="81"/>
      <c r="K64" s="85"/>
      <c r="L64" s="82">
        <f t="shared" ref="L64:L81" si="22">IF(MAX(I64:K64)&lt;0,0,MAX(I64:K64))</f>
        <v>0</v>
      </c>
      <c r="M64" s="83">
        <f t="shared" ref="M64:M81" si="23">SUM(H64,L64)</f>
        <v>0</v>
      </c>
      <c r="N64" s="84">
        <f>IF(ISNUMBER(A64),TRUNC((IF(174.393&lt;A64,M64,TRUNC(10^(0.794358141*((LOG((A64/174.393)/LOG(10))*(LOG((A64/174.393)/LOG(10)))))),4)*M64*TRUNC((LOOKUP(2016-C64,'Malone-Faber'!A:A,'Malone-Faber'!B:B)),4))),4),0)</f>
        <v>0</v>
      </c>
      <c r="O64" s="56"/>
      <c r="Q64" s="46"/>
    </row>
    <row r="65" spans="1:17" x14ac:dyDescent="0.2">
      <c r="A65" s="4"/>
      <c r="B65" s="2"/>
      <c r="C65" s="3"/>
      <c r="D65" s="18"/>
      <c r="E65" s="21"/>
      <c r="F65" s="22"/>
      <c r="G65" s="21"/>
      <c r="H65" s="23">
        <f t="shared" si="21"/>
        <v>0</v>
      </c>
      <c r="I65" s="21"/>
      <c r="J65" s="22"/>
      <c r="K65" s="25"/>
      <c r="L65" s="23">
        <f t="shared" si="22"/>
        <v>0</v>
      </c>
      <c r="M65" s="24">
        <f t="shared" si="23"/>
        <v>0</v>
      </c>
      <c r="N65" s="84">
        <f>IF(ISNUMBER(A65),TRUNC((IF(174.393&lt;A65,M65,TRUNC(10^(0.794358141*((LOG((A65/174.393)/LOG(10))*(LOG((A65/174.393)/LOG(10)))))),4)*M65*TRUNC((LOOKUP(2016-C65,'Malone-Faber'!A:A,'Malone-Faber'!B:B)),4))),4),0)</f>
        <v>0</v>
      </c>
      <c r="O65" s="87"/>
      <c r="Q65" s="46"/>
    </row>
    <row r="66" spans="1:17" x14ac:dyDescent="0.2">
      <c r="A66" s="4"/>
      <c r="B66" s="2"/>
      <c r="C66" s="3"/>
      <c r="D66" s="18"/>
      <c r="E66" s="21"/>
      <c r="F66" s="22"/>
      <c r="G66" s="25"/>
      <c r="H66" s="23">
        <f t="shared" si="21"/>
        <v>0</v>
      </c>
      <c r="I66" s="21"/>
      <c r="J66" s="22"/>
      <c r="K66" s="25"/>
      <c r="L66" s="23">
        <f t="shared" si="22"/>
        <v>0</v>
      </c>
      <c r="M66" s="24">
        <f t="shared" si="23"/>
        <v>0</v>
      </c>
      <c r="N66" s="84">
        <f>IF(ISNUMBER(A66),TRUNC((IF(174.393&lt;A66,M66,TRUNC(10^(0.794358141*((LOG((A66/174.393)/LOG(10))*(LOG((A66/174.393)/LOG(10)))))),4)*M66*TRUNC((LOOKUP(2016-C66,'Malone-Faber'!A:A,'Malone-Faber'!B:B)),4))),4),0)</f>
        <v>0</v>
      </c>
      <c r="O66" s="87"/>
      <c r="Q66" s="46"/>
    </row>
    <row r="67" spans="1:17" x14ac:dyDescent="0.2">
      <c r="A67" s="4"/>
      <c r="B67" s="2"/>
      <c r="C67" s="3"/>
      <c r="D67" s="18"/>
      <c r="E67" s="21"/>
      <c r="F67" s="22"/>
      <c r="G67" s="25"/>
      <c r="H67" s="23">
        <f t="shared" si="21"/>
        <v>0</v>
      </c>
      <c r="I67" s="21"/>
      <c r="J67" s="22"/>
      <c r="K67" s="25"/>
      <c r="L67" s="23">
        <f t="shared" si="22"/>
        <v>0</v>
      </c>
      <c r="M67" s="24">
        <f t="shared" si="23"/>
        <v>0</v>
      </c>
      <c r="N67" s="84">
        <f>IF(ISNUMBER(A67),TRUNC((IF(174.393&lt;A67,M67,TRUNC(10^(0.794358141*((LOG((A67/174.393)/LOG(10))*(LOG((A67/174.393)/LOG(10)))))),4)*M67*TRUNC((LOOKUP(2016-C67,'Malone-Faber'!A:A,'Malone-Faber'!B:B)),4))),4),0)</f>
        <v>0</v>
      </c>
      <c r="O67" s="87"/>
      <c r="Q67" s="46"/>
    </row>
    <row r="68" spans="1:17" x14ac:dyDescent="0.2">
      <c r="A68" s="4"/>
      <c r="B68" s="2"/>
      <c r="C68" s="3"/>
      <c r="D68" s="18"/>
      <c r="E68" s="21"/>
      <c r="F68" s="22"/>
      <c r="G68" s="21"/>
      <c r="H68" s="23">
        <f t="shared" ref="H68:H78" si="24">IF(MAX(E68:G68)&lt;0,0,MAX(E68:G68))</f>
        <v>0</v>
      </c>
      <c r="I68" s="21"/>
      <c r="J68" s="22"/>
      <c r="K68" s="25"/>
      <c r="L68" s="23">
        <f t="shared" ref="L68:L78" si="25">IF(MAX(I68:K68)&lt;0,0,MAX(I68:K68))</f>
        <v>0</v>
      </c>
      <c r="M68" s="24">
        <f t="shared" ref="M68:M78" si="26">SUM(H68,L68)</f>
        <v>0</v>
      </c>
      <c r="N68" s="84">
        <f>IF(ISNUMBER(A68),TRUNC((IF(174.393&lt;A68,M68,TRUNC(10^(0.794358141*((LOG((A68/174.393)/LOG(10))*(LOG((A68/174.393)/LOG(10)))))),4)*M68*TRUNC((LOOKUP(2016-C68,'Malone-Faber'!A:A,'Malone-Faber'!B:B)),4))),4),0)</f>
        <v>0</v>
      </c>
      <c r="O68" s="87"/>
      <c r="Q68" s="46"/>
    </row>
    <row r="69" spans="1:17" x14ac:dyDescent="0.2">
      <c r="A69" s="4"/>
      <c r="B69" s="2"/>
      <c r="C69" s="3"/>
      <c r="D69" s="18"/>
      <c r="E69" s="21"/>
      <c r="F69" s="22"/>
      <c r="G69" s="25"/>
      <c r="H69" s="23">
        <f t="shared" si="24"/>
        <v>0</v>
      </c>
      <c r="I69" s="21"/>
      <c r="J69" s="22"/>
      <c r="K69" s="25"/>
      <c r="L69" s="23">
        <f t="shared" si="25"/>
        <v>0</v>
      </c>
      <c r="M69" s="24">
        <f t="shared" si="26"/>
        <v>0</v>
      </c>
      <c r="N69" s="84">
        <f>IF(ISNUMBER(A69),TRUNC((IF(174.393&lt;A69,M69,TRUNC(10^(0.794358141*((LOG((A69/174.393)/LOG(10))*(LOG((A69/174.393)/LOG(10)))))),4)*M69*TRUNC((LOOKUP(2016-C69,'Malone-Faber'!A:A,'Malone-Faber'!B:B)),4))),4),0)</f>
        <v>0</v>
      </c>
      <c r="O69" s="87"/>
      <c r="Q69" s="46"/>
    </row>
    <row r="70" spans="1:17" x14ac:dyDescent="0.2">
      <c r="A70" s="4"/>
      <c r="B70" s="2"/>
      <c r="C70" s="3"/>
      <c r="D70" s="18"/>
      <c r="E70" s="21"/>
      <c r="F70" s="22"/>
      <c r="G70" s="25"/>
      <c r="H70" s="23">
        <f t="shared" si="24"/>
        <v>0</v>
      </c>
      <c r="I70" s="21"/>
      <c r="J70" s="22"/>
      <c r="K70" s="25"/>
      <c r="L70" s="23">
        <f t="shared" si="25"/>
        <v>0</v>
      </c>
      <c r="M70" s="24">
        <f t="shared" si="26"/>
        <v>0</v>
      </c>
      <c r="N70" s="84">
        <f>IF(ISNUMBER(A70),TRUNC((IF(174.393&lt;A70,M70,TRUNC(10^(0.794358141*((LOG((A70/174.393)/LOG(10))*(LOG((A70/174.393)/LOG(10)))))),4)*M70*TRUNC((LOOKUP(2016-C70,'Malone-Faber'!A:A,'Malone-Faber'!B:B)),4))),4),0)</f>
        <v>0</v>
      </c>
      <c r="O70" s="87"/>
      <c r="Q70" s="46"/>
    </row>
    <row r="71" spans="1:17" x14ac:dyDescent="0.2">
      <c r="A71" s="4"/>
      <c r="B71" s="2"/>
      <c r="C71" s="3"/>
      <c r="D71" s="18"/>
      <c r="E71" s="21"/>
      <c r="F71" s="22"/>
      <c r="G71" s="21"/>
      <c r="H71" s="23">
        <f t="shared" si="24"/>
        <v>0</v>
      </c>
      <c r="I71" s="21"/>
      <c r="J71" s="22"/>
      <c r="K71" s="25"/>
      <c r="L71" s="23">
        <f t="shared" si="25"/>
        <v>0</v>
      </c>
      <c r="M71" s="24">
        <f t="shared" si="26"/>
        <v>0</v>
      </c>
      <c r="N71" s="84">
        <f>IF(ISNUMBER(A71),TRUNC((IF(174.393&lt;A71,M71,TRUNC(10^(0.794358141*((LOG((A71/174.393)/LOG(10))*(LOG((A71/174.393)/LOG(10)))))),4)*M71*TRUNC((LOOKUP(2016-C71,'Malone-Faber'!A:A,'Malone-Faber'!B:B)),4))),4),0)</f>
        <v>0</v>
      </c>
      <c r="O71" s="87"/>
      <c r="Q71" s="46"/>
    </row>
    <row r="72" spans="1:17" x14ac:dyDescent="0.2">
      <c r="A72" s="4"/>
      <c r="B72" s="2"/>
      <c r="C72" s="3"/>
      <c r="D72" s="18"/>
      <c r="E72" s="21"/>
      <c r="F72" s="22"/>
      <c r="G72" s="25"/>
      <c r="H72" s="23">
        <f t="shared" si="24"/>
        <v>0</v>
      </c>
      <c r="I72" s="21"/>
      <c r="J72" s="22"/>
      <c r="K72" s="25"/>
      <c r="L72" s="23">
        <f t="shared" si="25"/>
        <v>0</v>
      </c>
      <c r="M72" s="24">
        <f t="shared" si="26"/>
        <v>0</v>
      </c>
      <c r="N72" s="84">
        <f>IF(ISNUMBER(A72),TRUNC((IF(174.393&lt;A72,M72,TRUNC(10^(0.794358141*((LOG((A72/174.393)/LOG(10))*(LOG((A72/174.393)/LOG(10)))))),4)*M72*TRUNC((LOOKUP(2016-C72,'Malone-Faber'!A:A,'Malone-Faber'!B:B)),4))),4),0)</f>
        <v>0</v>
      </c>
      <c r="O72" s="87"/>
      <c r="Q72" s="46"/>
    </row>
    <row r="73" spans="1:17" x14ac:dyDescent="0.2">
      <c r="A73" s="4"/>
      <c r="B73" s="2"/>
      <c r="C73" s="3"/>
      <c r="D73" s="18"/>
      <c r="E73" s="21"/>
      <c r="F73" s="22"/>
      <c r="G73" s="25"/>
      <c r="H73" s="23">
        <f t="shared" si="24"/>
        <v>0</v>
      </c>
      <c r="I73" s="21"/>
      <c r="J73" s="22"/>
      <c r="K73" s="25"/>
      <c r="L73" s="23">
        <f t="shared" si="25"/>
        <v>0</v>
      </c>
      <c r="M73" s="24">
        <f t="shared" si="26"/>
        <v>0</v>
      </c>
      <c r="N73" s="84">
        <f>IF(ISNUMBER(A73),TRUNC((IF(174.393&lt;A73,M73,TRUNC(10^(0.794358141*((LOG((A73/174.393)/LOG(10))*(LOG((A73/174.393)/LOG(10)))))),4)*M73*TRUNC((LOOKUP(2016-C73,'Malone-Faber'!A:A,'Malone-Faber'!B:B)),4))),4),0)</f>
        <v>0</v>
      </c>
      <c r="O73" s="87"/>
      <c r="Q73" s="46"/>
    </row>
    <row r="74" spans="1:17" x14ac:dyDescent="0.2">
      <c r="A74" s="4"/>
      <c r="B74" s="2"/>
      <c r="C74" s="3"/>
      <c r="D74" s="18"/>
      <c r="E74" s="21"/>
      <c r="F74" s="22"/>
      <c r="G74" s="21"/>
      <c r="H74" s="23">
        <f t="shared" ref="H74:H76" si="27">IF(MAX(E74:G74)&lt;0,0,MAX(E74:G74))</f>
        <v>0</v>
      </c>
      <c r="I74" s="21"/>
      <c r="J74" s="22"/>
      <c r="K74" s="25"/>
      <c r="L74" s="23">
        <f t="shared" ref="L74:L76" si="28">IF(MAX(I74:K74)&lt;0,0,MAX(I74:K74))</f>
        <v>0</v>
      </c>
      <c r="M74" s="24">
        <f t="shared" ref="M74:M76" si="29">SUM(H74,L74)</f>
        <v>0</v>
      </c>
      <c r="N74" s="84">
        <f>IF(ISNUMBER(A74),TRUNC((IF(174.393&lt;A74,M74,TRUNC(10^(0.794358141*((LOG((A74/174.393)/LOG(10))*(LOG((A74/174.393)/LOG(10)))))),4)*M74*TRUNC((LOOKUP(2016-C74,'Malone-Faber'!A:A,'Malone-Faber'!B:B)),4))),4),0)</f>
        <v>0</v>
      </c>
      <c r="O74" s="87"/>
      <c r="Q74" s="46"/>
    </row>
    <row r="75" spans="1:17" x14ac:dyDescent="0.2">
      <c r="A75" s="4"/>
      <c r="B75" s="2"/>
      <c r="C75" s="3"/>
      <c r="D75" s="18"/>
      <c r="E75" s="21"/>
      <c r="F75" s="22"/>
      <c r="G75" s="25"/>
      <c r="H75" s="23">
        <f t="shared" si="27"/>
        <v>0</v>
      </c>
      <c r="I75" s="21"/>
      <c r="J75" s="22"/>
      <c r="K75" s="25"/>
      <c r="L75" s="23">
        <f t="shared" si="28"/>
        <v>0</v>
      </c>
      <c r="M75" s="24">
        <f t="shared" si="29"/>
        <v>0</v>
      </c>
      <c r="N75" s="84">
        <f>IF(ISNUMBER(A75),TRUNC((IF(174.393&lt;A75,M75,TRUNC(10^(0.794358141*((LOG((A75/174.393)/LOG(10))*(LOG((A75/174.393)/LOG(10)))))),4)*M75*TRUNC((LOOKUP(2016-C75,'Malone-Faber'!A:A,'Malone-Faber'!B:B)),4))),4),0)</f>
        <v>0</v>
      </c>
      <c r="O75" s="87"/>
      <c r="Q75" s="46"/>
    </row>
    <row r="76" spans="1:17" x14ac:dyDescent="0.2">
      <c r="A76" s="4"/>
      <c r="B76" s="2"/>
      <c r="C76" s="3"/>
      <c r="D76" s="18"/>
      <c r="E76" s="21"/>
      <c r="F76" s="22"/>
      <c r="G76" s="25"/>
      <c r="H76" s="23">
        <f t="shared" si="27"/>
        <v>0</v>
      </c>
      <c r="I76" s="21"/>
      <c r="J76" s="22"/>
      <c r="K76" s="25"/>
      <c r="L76" s="23">
        <f t="shared" si="28"/>
        <v>0</v>
      </c>
      <c r="M76" s="24">
        <f t="shared" si="29"/>
        <v>0</v>
      </c>
      <c r="N76" s="84">
        <f>IF(ISNUMBER(A76),TRUNC((IF(174.393&lt;A76,M76,TRUNC(10^(0.794358141*((LOG((A76/174.393)/LOG(10))*(LOG((A76/174.393)/LOG(10)))))),4)*M76*TRUNC((LOOKUP(2016-C76,'Malone-Faber'!A:A,'Malone-Faber'!B:B)),4))),4),0)</f>
        <v>0</v>
      </c>
      <c r="O76" s="87"/>
      <c r="Q76" s="46"/>
    </row>
    <row r="77" spans="1:17" x14ac:dyDescent="0.2">
      <c r="A77" s="4"/>
      <c r="B77" s="2"/>
      <c r="C77" s="3"/>
      <c r="D77" s="18"/>
      <c r="E77" s="21"/>
      <c r="F77" s="22"/>
      <c r="G77" s="21"/>
      <c r="H77" s="23">
        <f t="shared" si="24"/>
        <v>0</v>
      </c>
      <c r="I77" s="21"/>
      <c r="J77" s="22"/>
      <c r="K77" s="25"/>
      <c r="L77" s="23">
        <f t="shared" si="25"/>
        <v>0</v>
      </c>
      <c r="M77" s="24">
        <f t="shared" si="26"/>
        <v>0</v>
      </c>
      <c r="N77" s="84">
        <f>IF(ISNUMBER(A77),TRUNC((IF(174.393&lt;A77,M77,TRUNC(10^(0.794358141*((LOG((A77/174.393)/LOG(10))*(LOG((A77/174.393)/LOG(10)))))),4)*M77*TRUNC((LOOKUP(2016-C77,'Malone-Faber'!A:A,'Malone-Faber'!B:B)),4))),4),0)</f>
        <v>0</v>
      </c>
      <c r="O77" s="87"/>
      <c r="Q77" s="46"/>
    </row>
    <row r="78" spans="1:17" x14ac:dyDescent="0.2">
      <c r="A78" s="4"/>
      <c r="B78" s="2"/>
      <c r="C78" s="3"/>
      <c r="D78" s="18"/>
      <c r="E78" s="21"/>
      <c r="F78" s="22"/>
      <c r="G78" s="25"/>
      <c r="H78" s="23">
        <f t="shared" si="24"/>
        <v>0</v>
      </c>
      <c r="I78" s="21"/>
      <c r="J78" s="22"/>
      <c r="K78" s="25"/>
      <c r="L78" s="23">
        <f t="shared" si="25"/>
        <v>0</v>
      </c>
      <c r="M78" s="24">
        <f t="shared" si="26"/>
        <v>0</v>
      </c>
      <c r="N78" s="84">
        <f>IF(ISNUMBER(A78),TRUNC((IF(174.393&lt;A78,M78,TRUNC(10^(0.794358141*((LOG((A78/174.393)/LOG(10))*(LOG((A78/174.393)/LOG(10)))))),4)*M78*TRUNC((LOOKUP(2016-C78,'Malone-Faber'!A:A,'Malone-Faber'!B:B)),4))),4),0)</f>
        <v>0</v>
      </c>
      <c r="O78" s="87"/>
      <c r="Q78" s="46"/>
    </row>
    <row r="79" spans="1:17" x14ac:dyDescent="0.2">
      <c r="A79" s="4"/>
      <c r="B79" s="2"/>
      <c r="C79" s="3"/>
      <c r="D79" s="18"/>
      <c r="E79" s="21"/>
      <c r="F79" s="22"/>
      <c r="G79" s="25"/>
      <c r="H79" s="23">
        <f t="shared" ref="H79" si="30">IF(MAX(E79:G79)&lt;0,0,MAX(E79:G79))</f>
        <v>0</v>
      </c>
      <c r="I79" s="21"/>
      <c r="J79" s="22"/>
      <c r="K79" s="25"/>
      <c r="L79" s="23">
        <f t="shared" ref="L79" si="31">IF(MAX(I79:K79)&lt;0,0,MAX(I79:K79))</f>
        <v>0</v>
      </c>
      <c r="M79" s="24">
        <f t="shared" ref="M79" si="32">SUM(H79,L79)</f>
        <v>0</v>
      </c>
      <c r="N79" s="84">
        <f>IF(ISNUMBER(A79),TRUNC((IF(174.393&lt;A79,M79,TRUNC(10^(0.794358141*((LOG((A79/174.393)/LOG(10))*(LOG((A79/174.393)/LOG(10)))))),4)*M79*TRUNC((LOOKUP(2016-C79,'Malone-Faber'!A:A,'Malone-Faber'!B:B)),4))),4),0)</f>
        <v>0</v>
      </c>
      <c r="O79" s="87"/>
      <c r="Q79" s="46"/>
    </row>
    <row r="80" spans="1:17" x14ac:dyDescent="0.2">
      <c r="A80" s="4"/>
      <c r="B80" s="2"/>
      <c r="C80" s="3"/>
      <c r="D80" s="18"/>
      <c r="E80" s="21"/>
      <c r="F80" s="22"/>
      <c r="G80" s="21"/>
      <c r="H80" s="23">
        <f t="shared" si="21"/>
        <v>0</v>
      </c>
      <c r="I80" s="21"/>
      <c r="J80" s="22"/>
      <c r="K80" s="25"/>
      <c r="L80" s="23">
        <f t="shared" si="22"/>
        <v>0</v>
      </c>
      <c r="M80" s="24">
        <f t="shared" si="23"/>
        <v>0</v>
      </c>
      <c r="N80" s="84">
        <f>IF(ISNUMBER(A80),TRUNC((IF(174.393&lt;A80,M80,TRUNC(10^(0.794358141*((LOG((A80/174.393)/LOG(10))*(LOG((A80/174.393)/LOG(10)))))),4)*M80*TRUNC((LOOKUP(2016-C80,'Malone-Faber'!A:A,'Malone-Faber'!B:B)),4))),4),0)</f>
        <v>0</v>
      </c>
      <c r="O80" s="87"/>
      <c r="Q80" s="46"/>
    </row>
    <row r="81" spans="1:17" ht="13.5" thickBot="1" x14ac:dyDescent="0.25">
      <c r="A81" s="67"/>
      <c r="B81" s="68"/>
      <c r="C81" s="69"/>
      <c r="D81" s="70"/>
      <c r="E81" s="71"/>
      <c r="F81" s="72"/>
      <c r="G81" s="71"/>
      <c r="H81" s="73">
        <f t="shared" si="21"/>
        <v>0</v>
      </c>
      <c r="I81" s="71"/>
      <c r="J81" s="72"/>
      <c r="K81" s="74"/>
      <c r="L81" s="23">
        <f t="shared" si="22"/>
        <v>0</v>
      </c>
      <c r="M81" s="75">
        <f t="shared" si="23"/>
        <v>0</v>
      </c>
      <c r="N81" s="84">
        <f>IF(ISNUMBER(A81),TRUNC((IF(174.393&lt;A81,M81,TRUNC(10^(0.794358141*((LOG((A81/174.393)/LOG(10))*(LOG((A81/174.393)/LOG(10)))))),4)*M81*TRUNC((LOOKUP(2016-C81,'Malone-Faber'!A:A,'Malone-Faber'!B:B)),4))),4),0)</f>
        <v>0</v>
      </c>
      <c r="O81" s="88"/>
      <c r="Q81" s="46"/>
    </row>
    <row r="82" spans="1:17" ht="13.5" thickBot="1" x14ac:dyDescent="0.25">
      <c r="A82" s="145" t="s">
        <v>36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7"/>
      <c r="Q82" s="46"/>
    </row>
    <row r="83" spans="1:17" x14ac:dyDescent="0.2">
      <c r="A83" s="27"/>
      <c r="B83" s="28"/>
      <c r="C83" s="29"/>
      <c r="D83" s="30"/>
      <c r="E83" s="31"/>
      <c r="F83" s="32"/>
      <c r="G83" s="31"/>
      <c r="H83" s="33">
        <f t="shared" ref="H83:H146" si="33">IF(MAX(E83:G83)&lt;0,0,MAX(E83:G83))</f>
        <v>0</v>
      </c>
      <c r="I83" s="31"/>
      <c r="J83" s="32"/>
      <c r="K83" s="89"/>
      <c r="L83" s="33">
        <f t="shared" ref="L83:L146" si="34">IF(MAX(I83:K83)&lt;0,0,MAX(I83:K83))</f>
        <v>0</v>
      </c>
      <c r="M83" s="34">
        <f t="shared" ref="M83:M146" si="35">SUM(H83,L83)</f>
        <v>0</v>
      </c>
      <c r="N83" s="35">
        <f>IF(ISNUMBER(A83),TRUNC((IF(174.393&lt;A83,M83,TRUNC(10^(0.794358141*((LOG((A83/174.393)/LOG(10))*(LOG((A83/174.393)/LOG(10)))))),4)*M83*TRUNC((LOOKUP(2016-C83,'Malone-Faber'!A:A,'Malone-Faber'!B:B)),4))),4),0)</f>
        <v>0</v>
      </c>
      <c r="O83" s="86"/>
      <c r="Q83" s="46"/>
    </row>
    <row r="84" spans="1:17" x14ac:dyDescent="0.2">
      <c r="A84" s="4"/>
      <c r="B84" s="2"/>
      <c r="C84" s="3"/>
      <c r="D84" s="18"/>
      <c r="E84" s="21"/>
      <c r="F84" s="22"/>
      <c r="G84" s="21"/>
      <c r="H84" s="23">
        <f t="shared" si="33"/>
        <v>0</v>
      </c>
      <c r="I84" s="21"/>
      <c r="J84" s="22"/>
      <c r="K84" s="25"/>
      <c r="L84" s="23">
        <f t="shared" si="34"/>
        <v>0</v>
      </c>
      <c r="M84" s="24">
        <f t="shared" si="35"/>
        <v>0</v>
      </c>
      <c r="N84" s="84">
        <f>IF(ISNUMBER(A84),TRUNC((IF(174.393&lt;A84,M84,TRUNC(10^(0.794358141*((LOG((A84/174.393)/LOG(10))*(LOG((A84/174.393)/LOG(10)))))),4)*M84*TRUNC((LOOKUP(2016-C84,'Malone-Faber'!A:A,'Malone-Faber'!B:B)),4))),4),0)</f>
        <v>0</v>
      </c>
      <c r="O84" s="87"/>
      <c r="Q84" s="46"/>
    </row>
    <row r="85" spans="1:17" x14ac:dyDescent="0.2">
      <c r="A85" s="4"/>
      <c r="B85" s="2"/>
      <c r="C85" s="3"/>
      <c r="D85" s="18"/>
      <c r="E85" s="21"/>
      <c r="F85" s="22"/>
      <c r="G85" s="21"/>
      <c r="H85" s="23">
        <f t="shared" si="33"/>
        <v>0</v>
      </c>
      <c r="I85" s="21"/>
      <c r="J85" s="22"/>
      <c r="K85" s="25"/>
      <c r="L85" s="23">
        <f t="shared" si="34"/>
        <v>0</v>
      </c>
      <c r="M85" s="24">
        <f t="shared" si="35"/>
        <v>0</v>
      </c>
      <c r="N85" s="84">
        <f>IF(ISNUMBER(A85),TRUNC((IF(174.393&lt;A85,M85,TRUNC(10^(0.794358141*((LOG((A85/174.393)/LOG(10))*(LOG((A85/174.393)/LOG(10)))))),4)*M85*TRUNC((LOOKUP(2016-C85,'Malone-Faber'!A:A,'Malone-Faber'!B:B)),4))),4),0)</f>
        <v>0</v>
      </c>
      <c r="O85" s="87"/>
      <c r="Q85" s="46"/>
    </row>
    <row r="86" spans="1:17" x14ac:dyDescent="0.2">
      <c r="A86" s="4"/>
      <c r="B86" s="2"/>
      <c r="C86" s="3"/>
      <c r="D86" s="18"/>
      <c r="E86" s="21"/>
      <c r="F86" s="22"/>
      <c r="G86" s="25"/>
      <c r="H86" s="23">
        <f t="shared" si="33"/>
        <v>0</v>
      </c>
      <c r="I86" s="21"/>
      <c r="J86" s="22"/>
      <c r="K86" s="25"/>
      <c r="L86" s="23">
        <f t="shared" si="34"/>
        <v>0</v>
      </c>
      <c r="M86" s="24">
        <f t="shared" si="35"/>
        <v>0</v>
      </c>
      <c r="N86" s="84">
        <f>IF(ISNUMBER(A86),TRUNC((IF(174.393&lt;A86,M86,TRUNC(10^(0.794358141*((LOG((A86/174.393)/LOG(10))*(LOG((A86/174.393)/LOG(10)))))),4)*M86*TRUNC((LOOKUP(2016-C86,'Malone-Faber'!A:A,'Malone-Faber'!B:B)),4))),4),0)</f>
        <v>0</v>
      </c>
      <c r="O86" s="57"/>
      <c r="Q86" s="46"/>
    </row>
    <row r="87" spans="1:17" x14ac:dyDescent="0.2">
      <c r="A87" s="4"/>
      <c r="B87" s="2"/>
      <c r="C87" s="3"/>
      <c r="D87" s="18"/>
      <c r="E87" s="21"/>
      <c r="F87" s="22"/>
      <c r="G87" s="25"/>
      <c r="H87" s="23">
        <f t="shared" si="33"/>
        <v>0</v>
      </c>
      <c r="I87" s="21"/>
      <c r="J87" s="22"/>
      <c r="K87" s="25"/>
      <c r="L87" s="23">
        <f t="shared" si="34"/>
        <v>0</v>
      </c>
      <c r="M87" s="24">
        <f t="shared" si="35"/>
        <v>0</v>
      </c>
      <c r="N87" s="84">
        <f>IF(ISNUMBER(A87),TRUNC((IF(174.393&lt;A87,M87,TRUNC(10^(0.794358141*((LOG((A87/174.393)/LOG(10))*(LOG((A87/174.393)/LOG(10)))))),4)*M87*TRUNC((LOOKUP(2016-C87,'Malone-Faber'!A:A,'Malone-Faber'!B:B)),4))),4),0)</f>
        <v>0</v>
      </c>
      <c r="O87" s="57"/>
      <c r="Q87" s="46"/>
    </row>
    <row r="88" spans="1:17" x14ac:dyDescent="0.2">
      <c r="A88" s="4"/>
      <c r="B88" s="2"/>
      <c r="C88" s="3"/>
      <c r="D88" s="18"/>
      <c r="E88" s="21"/>
      <c r="F88" s="22"/>
      <c r="G88" s="25"/>
      <c r="H88" s="23">
        <f t="shared" si="33"/>
        <v>0</v>
      </c>
      <c r="I88" s="21"/>
      <c r="J88" s="22"/>
      <c r="K88" s="25"/>
      <c r="L88" s="23">
        <f t="shared" si="34"/>
        <v>0</v>
      </c>
      <c r="M88" s="24">
        <f t="shared" si="35"/>
        <v>0</v>
      </c>
      <c r="N88" s="84">
        <f>IF(ISNUMBER(A88),TRUNC((IF(174.393&lt;A88,M88,TRUNC(10^(0.794358141*((LOG((A88/174.393)/LOG(10))*(LOG((A88/174.393)/LOG(10)))))),4)*M88*TRUNC((LOOKUP(2016-C88,'Malone-Faber'!A:A,'Malone-Faber'!B:B)),4))),4),0)</f>
        <v>0</v>
      </c>
      <c r="O88" s="87"/>
      <c r="Q88" s="46"/>
    </row>
    <row r="89" spans="1:17" x14ac:dyDescent="0.2">
      <c r="A89" s="4"/>
      <c r="B89" s="2"/>
      <c r="C89" s="3"/>
      <c r="D89" s="18"/>
      <c r="E89" s="21"/>
      <c r="F89" s="22"/>
      <c r="G89" s="25"/>
      <c r="H89" s="23">
        <f t="shared" si="33"/>
        <v>0</v>
      </c>
      <c r="I89" s="21"/>
      <c r="J89" s="22"/>
      <c r="K89" s="25"/>
      <c r="L89" s="23">
        <f t="shared" si="34"/>
        <v>0</v>
      </c>
      <c r="M89" s="24">
        <f t="shared" si="35"/>
        <v>0</v>
      </c>
      <c r="N89" s="84">
        <f>IF(ISNUMBER(A89),TRUNC((IF(174.393&lt;A89,M89,TRUNC(10^(0.794358141*((LOG((A89/174.393)/LOG(10))*(LOG((A89/174.393)/LOG(10)))))),4)*M89*TRUNC((LOOKUP(2016-C89,'Malone-Faber'!A:A,'Malone-Faber'!B:B)),4))),4),0)</f>
        <v>0</v>
      </c>
      <c r="O89" s="57"/>
      <c r="Q89" s="46"/>
    </row>
    <row r="90" spans="1:17" x14ac:dyDescent="0.2">
      <c r="A90" s="4"/>
      <c r="B90" s="2"/>
      <c r="C90" s="3"/>
      <c r="D90" s="18"/>
      <c r="E90" s="21"/>
      <c r="F90" s="22"/>
      <c r="G90" s="21"/>
      <c r="H90" s="23">
        <f t="shared" ref="H90:H94" si="36">IF(MAX(E90:G90)&lt;0,0,MAX(E90:G90))</f>
        <v>0</v>
      </c>
      <c r="I90" s="21"/>
      <c r="J90" s="22"/>
      <c r="K90" s="25"/>
      <c r="L90" s="23">
        <f t="shared" ref="L90:L94" si="37">IF(MAX(I90:K90)&lt;0,0,MAX(I90:K90))</f>
        <v>0</v>
      </c>
      <c r="M90" s="24">
        <f t="shared" ref="M90:M94" si="38">SUM(H90,L90)</f>
        <v>0</v>
      </c>
      <c r="N90" s="84">
        <f>IF(ISNUMBER(A90),TRUNC((IF(174.393&lt;A90,M90,TRUNC(10^(0.794358141*((LOG((A90/174.393)/LOG(10))*(LOG((A90/174.393)/LOG(10)))))),4)*M90*TRUNC((LOOKUP(2016-C90,'Malone-Faber'!A:A,'Malone-Faber'!B:B)),4))),4),0)</f>
        <v>0</v>
      </c>
      <c r="O90" s="87"/>
      <c r="Q90" s="46"/>
    </row>
    <row r="91" spans="1:17" x14ac:dyDescent="0.2">
      <c r="A91" s="4"/>
      <c r="B91" s="2"/>
      <c r="C91" s="3"/>
      <c r="D91" s="18"/>
      <c r="E91" s="21"/>
      <c r="F91" s="22"/>
      <c r="G91" s="21"/>
      <c r="H91" s="23">
        <f t="shared" si="36"/>
        <v>0</v>
      </c>
      <c r="I91" s="21"/>
      <c r="J91" s="22"/>
      <c r="K91" s="25"/>
      <c r="L91" s="23">
        <f t="shared" si="37"/>
        <v>0</v>
      </c>
      <c r="M91" s="24">
        <f t="shared" si="38"/>
        <v>0</v>
      </c>
      <c r="N91" s="84">
        <f>IF(ISNUMBER(A91),TRUNC((IF(174.393&lt;A91,M91,TRUNC(10^(0.794358141*((LOG((A91/174.393)/LOG(10))*(LOG((A91/174.393)/LOG(10)))))),4)*M91*TRUNC((LOOKUP(2016-C91,'Malone-Faber'!A:A,'Malone-Faber'!B:B)),4))),4),0)</f>
        <v>0</v>
      </c>
      <c r="O91" s="87"/>
      <c r="Q91" s="46"/>
    </row>
    <row r="92" spans="1:17" x14ac:dyDescent="0.2">
      <c r="A92" s="4"/>
      <c r="B92" s="2"/>
      <c r="C92" s="3"/>
      <c r="D92" s="18"/>
      <c r="E92" s="21"/>
      <c r="F92" s="22"/>
      <c r="G92" s="25"/>
      <c r="H92" s="23">
        <f t="shared" si="36"/>
        <v>0</v>
      </c>
      <c r="I92" s="21"/>
      <c r="J92" s="22"/>
      <c r="K92" s="25"/>
      <c r="L92" s="23">
        <f t="shared" si="37"/>
        <v>0</v>
      </c>
      <c r="M92" s="24">
        <f t="shared" si="38"/>
        <v>0</v>
      </c>
      <c r="N92" s="84">
        <f>IF(ISNUMBER(A92),TRUNC((IF(174.393&lt;A92,M92,TRUNC(10^(0.794358141*((LOG((A92/174.393)/LOG(10))*(LOG((A92/174.393)/LOG(10)))))),4)*M92*TRUNC((LOOKUP(2016-C92,'Malone-Faber'!A:A,'Malone-Faber'!B:B)),4))),4),0)</f>
        <v>0</v>
      </c>
      <c r="O92" s="57"/>
      <c r="Q92" s="46"/>
    </row>
    <row r="93" spans="1:17" x14ac:dyDescent="0.2">
      <c r="A93" s="4"/>
      <c r="B93" s="2"/>
      <c r="C93" s="3"/>
      <c r="D93" s="18"/>
      <c r="E93" s="21"/>
      <c r="F93" s="22"/>
      <c r="G93" s="25"/>
      <c r="H93" s="23">
        <f t="shared" si="36"/>
        <v>0</v>
      </c>
      <c r="I93" s="21"/>
      <c r="J93" s="22"/>
      <c r="K93" s="25"/>
      <c r="L93" s="23">
        <f t="shared" si="37"/>
        <v>0</v>
      </c>
      <c r="M93" s="24">
        <f t="shared" si="38"/>
        <v>0</v>
      </c>
      <c r="N93" s="84">
        <f>IF(ISNUMBER(A93),TRUNC((IF(174.393&lt;A93,M93,TRUNC(10^(0.794358141*((LOG((A93/174.393)/LOG(10))*(LOG((A93/174.393)/LOG(10)))))),4)*M93*TRUNC((LOOKUP(2016-C93,'Malone-Faber'!A:A,'Malone-Faber'!B:B)),4))),4),0)</f>
        <v>0</v>
      </c>
      <c r="O93" s="57"/>
      <c r="Q93" s="46"/>
    </row>
    <row r="94" spans="1:17" x14ac:dyDescent="0.2">
      <c r="A94" s="4"/>
      <c r="B94" s="2"/>
      <c r="C94" s="3"/>
      <c r="D94" s="18"/>
      <c r="E94" s="21"/>
      <c r="F94" s="22"/>
      <c r="G94" s="25"/>
      <c r="H94" s="23">
        <f t="shared" si="36"/>
        <v>0</v>
      </c>
      <c r="I94" s="21"/>
      <c r="J94" s="22"/>
      <c r="K94" s="25"/>
      <c r="L94" s="23">
        <f t="shared" si="37"/>
        <v>0</v>
      </c>
      <c r="M94" s="24">
        <f t="shared" si="38"/>
        <v>0</v>
      </c>
      <c r="N94" s="84">
        <f>IF(ISNUMBER(A94),TRUNC((IF(174.393&lt;A94,M94,TRUNC(10^(0.794358141*((LOG((A94/174.393)/LOG(10))*(LOG((A94/174.393)/LOG(10)))))),4)*M94*TRUNC((LOOKUP(2016-C94,'Malone-Faber'!A:A,'Malone-Faber'!B:B)),4))),4),0)</f>
        <v>0</v>
      </c>
      <c r="O94" s="87"/>
      <c r="Q94" s="46"/>
    </row>
    <row r="95" spans="1:17" x14ac:dyDescent="0.2">
      <c r="A95" s="4"/>
      <c r="B95" s="2"/>
      <c r="C95" s="3"/>
      <c r="D95" s="18"/>
      <c r="E95" s="21"/>
      <c r="F95" s="22"/>
      <c r="G95" s="25"/>
      <c r="H95" s="23">
        <f t="shared" si="33"/>
        <v>0</v>
      </c>
      <c r="I95" s="21"/>
      <c r="J95" s="22"/>
      <c r="K95" s="25"/>
      <c r="L95" s="23">
        <f t="shared" si="34"/>
        <v>0</v>
      </c>
      <c r="M95" s="24">
        <f t="shared" si="35"/>
        <v>0</v>
      </c>
      <c r="N95" s="84">
        <f>IF(ISNUMBER(A95),TRUNC((IF(174.393&lt;A95,M95,TRUNC(10^(0.794358141*((LOG((A95/174.393)/LOG(10))*(LOG((A95/174.393)/LOG(10)))))),4)*M95*TRUNC((LOOKUP(2016-C95,'Malone-Faber'!A:A,'Malone-Faber'!B:B)),4))),4),0)</f>
        <v>0</v>
      </c>
      <c r="O95" s="57"/>
      <c r="Q95" s="46"/>
    </row>
    <row r="96" spans="1:17" x14ac:dyDescent="0.2">
      <c r="A96" s="4"/>
      <c r="B96" s="2"/>
      <c r="C96" s="3"/>
      <c r="D96" s="18"/>
      <c r="E96" s="21"/>
      <c r="F96" s="22"/>
      <c r="G96" s="21"/>
      <c r="H96" s="23">
        <f t="shared" si="33"/>
        <v>0</v>
      </c>
      <c r="I96" s="21"/>
      <c r="J96" s="22"/>
      <c r="K96" s="25"/>
      <c r="L96" s="23">
        <f t="shared" si="34"/>
        <v>0</v>
      </c>
      <c r="M96" s="24">
        <f t="shared" si="35"/>
        <v>0</v>
      </c>
      <c r="N96" s="84">
        <f>IF(ISNUMBER(A96),TRUNC((IF(174.393&lt;A96,M96,TRUNC(10^(0.794358141*((LOG((A96/174.393)/LOG(10))*(LOG((A96/174.393)/LOG(10)))))),4)*M96*TRUNC((LOOKUP(2016-C96,'Malone-Faber'!A:A,'Malone-Faber'!B:B)),4))),4),0)</f>
        <v>0</v>
      </c>
      <c r="O96" s="57"/>
      <c r="Q96" s="46"/>
    </row>
    <row r="97" spans="1:17" x14ac:dyDescent="0.2">
      <c r="A97" s="4"/>
      <c r="B97" s="2"/>
      <c r="C97" s="3"/>
      <c r="D97" s="18"/>
      <c r="E97" s="21"/>
      <c r="F97" s="22"/>
      <c r="G97" s="21"/>
      <c r="H97" s="23">
        <f t="shared" si="33"/>
        <v>0</v>
      </c>
      <c r="I97" s="21"/>
      <c r="J97" s="22"/>
      <c r="K97" s="25"/>
      <c r="L97" s="23">
        <f t="shared" si="34"/>
        <v>0</v>
      </c>
      <c r="M97" s="24">
        <f t="shared" si="35"/>
        <v>0</v>
      </c>
      <c r="N97" s="84">
        <f>IF(ISNUMBER(A97),TRUNC((IF(174.393&lt;A97,M97,TRUNC(10^(0.794358141*((LOG((A97/174.393)/LOG(10))*(LOG((A97/174.393)/LOG(10)))))),4)*M97*TRUNC((LOOKUP(2016-C97,'Malone-Faber'!A:A,'Malone-Faber'!B:B)),4))),4),0)</f>
        <v>0</v>
      </c>
      <c r="O97" s="87"/>
      <c r="Q97" s="46"/>
    </row>
    <row r="98" spans="1:17" x14ac:dyDescent="0.2">
      <c r="A98" s="4"/>
      <c r="B98" s="2"/>
      <c r="C98" s="3"/>
      <c r="D98" s="18"/>
      <c r="E98" s="21"/>
      <c r="F98" s="22"/>
      <c r="G98" s="21"/>
      <c r="H98" s="23">
        <f t="shared" si="33"/>
        <v>0</v>
      </c>
      <c r="I98" s="21"/>
      <c r="J98" s="22"/>
      <c r="K98" s="25"/>
      <c r="L98" s="23">
        <f t="shared" si="34"/>
        <v>0</v>
      </c>
      <c r="M98" s="24">
        <f t="shared" si="35"/>
        <v>0</v>
      </c>
      <c r="N98" s="84">
        <f>IF(ISNUMBER(A98),TRUNC((IF(174.393&lt;A98,M98,TRUNC(10^(0.794358141*((LOG((A98/174.393)/LOG(10))*(LOG((A98/174.393)/LOG(10)))))),4)*M98*TRUNC((LOOKUP(2016-C98,'Malone-Faber'!A:A,'Malone-Faber'!B:B)),4))),4),0)</f>
        <v>0</v>
      </c>
      <c r="O98" s="87"/>
      <c r="Q98" s="46"/>
    </row>
    <row r="99" spans="1:17" x14ac:dyDescent="0.2">
      <c r="A99" s="4"/>
      <c r="B99" s="2"/>
      <c r="C99" s="3"/>
      <c r="D99" s="18"/>
      <c r="E99" s="21"/>
      <c r="F99" s="22"/>
      <c r="G99" s="25"/>
      <c r="H99" s="23">
        <f t="shared" si="33"/>
        <v>0</v>
      </c>
      <c r="I99" s="21"/>
      <c r="J99" s="22"/>
      <c r="K99" s="25"/>
      <c r="L99" s="23">
        <f t="shared" si="34"/>
        <v>0</v>
      </c>
      <c r="M99" s="24">
        <f t="shared" si="35"/>
        <v>0</v>
      </c>
      <c r="N99" s="84">
        <f>IF(ISNUMBER(A99),TRUNC((IF(174.393&lt;A99,M99,TRUNC(10^(0.794358141*((LOG((A99/174.393)/LOG(10))*(LOG((A99/174.393)/LOG(10)))))),4)*M99*TRUNC((LOOKUP(2016-C99,'Malone-Faber'!A:A,'Malone-Faber'!B:B)),4))),4),0)</f>
        <v>0</v>
      </c>
      <c r="O99" s="87"/>
      <c r="Q99" s="46"/>
    </row>
    <row r="100" spans="1:17" ht="13.5" thickBot="1" x14ac:dyDescent="0.25">
      <c r="A100" s="36"/>
      <c r="B100" s="37"/>
      <c r="C100" s="38"/>
      <c r="D100" s="39"/>
      <c r="E100" s="40"/>
      <c r="F100" s="41"/>
      <c r="G100" s="45"/>
      <c r="H100" s="42">
        <f t="shared" si="33"/>
        <v>0</v>
      </c>
      <c r="I100" s="40"/>
      <c r="J100" s="41"/>
      <c r="K100" s="45"/>
      <c r="L100" s="42">
        <f t="shared" si="34"/>
        <v>0</v>
      </c>
      <c r="M100" s="43">
        <f t="shared" si="35"/>
        <v>0</v>
      </c>
      <c r="N100" s="90">
        <f>IF(ISNUMBER(A100),TRUNC((IF(174.393&lt;A100,M100,TRUNC(10^(0.794358141*((LOG((A100/174.393)/LOG(10))*(LOG((A100/174.393)/LOG(10)))))),4)*M100*TRUNC((LOOKUP(2016-C100,'Malone-Faber'!A:A,'Malone-Faber'!B:B)),4))),4),0)</f>
        <v>0</v>
      </c>
      <c r="O100" s="88"/>
      <c r="Q100" s="46"/>
    </row>
    <row r="101" spans="1:17" ht="13.5" customHeight="1" thickBot="1" x14ac:dyDescent="0.25">
      <c r="A101" s="143" t="s">
        <v>79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</row>
    <row r="102" spans="1:17" x14ac:dyDescent="0.2">
      <c r="A102" s="91"/>
      <c r="B102" s="91"/>
      <c r="C102" s="91"/>
      <c r="D102" s="91"/>
      <c r="E102" s="91"/>
      <c r="F102" s="91"/>
      <c r="G102" s="91"/>
      <c r="H102" s="33">
        <f t="shared" si="33"/>
        <v>0</v>
      </c>
      <c r="I102" s="91"/>
      <c r="J102" s="91"/>
      <c r="K102" s="91"/>
      <c r="L102" s="33">
        <f t="shared" si="34"/>
        <v>0</v>
      </c>
      <c r="M102" s="33">
        <f t="shared" si="35"/>
        <v>0</v>
      </c>
      <c r="N102" s="35">
        <f>IF(ISNUMBER(A102),TRUNC((IF(174.393&lt;A102,M102,TRUNC(10^(0.794358141*((LOG((A102/174.393)/LOG(10))*(LOG((A102/174.393)/LOG(10)))))),4)*M102*TRUNC((LOOKUP(2016-C102,'Malone-Faber'!A:A,'Malone-Faber'!B:B)),4))),4),0)</f>
        <v>0</v>
      </c>
      <c r="O102" s="91"/>
    </row>
    <row r="103" spans="1:17" x14ac:dyDescent="0.2">
      <c r="A103" s="92"/>
      <c r="B103" s="92"/>
      <c r="C103" s="92"/>
      <c r="D103" s="92"/>
      <c r="E103" s="92"/>
      <c r="F103" s="92"/>
      <c r="G103" s="92"/>
      <c r="H103" s="23">
        <f t="shared" si="33"/>
        <v>0</v>
      </c>
      <c r="I103" s="92"/>
      <c r="J103" s="92"/>
      <c r="K103" s="92"/>
      <c r="L103" s="23">
        <f t="shared" si="34"/>
        <v>0</v>
      </c>
      <c r="M103" s="23">
        <f t="shared" si="35"/>
        <v>0</v>
      </c>
      <c r="N103" s="20">
        <f>IF(ISNUMBER(A103),TRUNC((IF(174.393&lt;A103,M103,TRUNC(10^(0.794358141*((LOG((A103/174.393)/LOG(10))*(LOG((A103/174.393)/LOG(10)))))),4)*M103*TRUNC((LOOKUP(2016-C103,'Malone-Faber'!A:A,'Malone-Faber'!B:B)),4))),4),0)</f>
        <v>0</v>
      </c>
      <c r="O103" s="92"/>
    </row>
    <row r="104" spans="1:17" x14ac:dyDescent="0.2">
      <c r="A104" s="92"/>
      <c r="B104" s="92"/>
      <c r="C104" s="92"/>
      <c r="D104" s="92"/>
      <c r="E104" s="92"/>
      <c r="F104" s="92"/>
      <c r="G104" s="92"/>
      <c r="H104" s="23">
        <f t="shared" si="33"/>
        <v>0</v>
      </c>
      <c r="I104" s="92"/>
      <c r="J104" s="92"/>
      <c r="K104" s="92"/>
      <c r="L104" s="23">
        <f t="shared" si="34"/>
        <v>0</v>
      </c>
      <c r="M104" s="23">
        <f t="shared" si="35"/>
        <v>0</v>
      </c>
      <c r="N104" s="20">
        <f>IF(ISNUMBER(A104),TRUNC((IF(174.393&lt;A104,M104,TRUNC(10^(0.794358141*((LOG((A104/174.393)/LOG(10))*(LOG((A104/174.393)/LOG(10)))))),4)*M104*TRUNC((LOOKUP(2016-C104,'Malone-Faber'!A:A,'Malone-Faber'!B:B)),4))),4),0)</f>
        <v>0</v>
      </c>
      <c r="O104" s="92"/>
    </row>
    <row r="105" spans="1:17" x14ac:dyDescent="0.2">
      <c r="A105" s="93"/>
      <c r="B105" s="93"/>
      <c r="C105" s="93"/>
      <c r="D105" s="93"/>
      <c r="E105" s="93"/>
      <c r="F105" s="93"/>
      <c r="G105" s="93"/>
      <c r="H105" s="23">
        <f t="shared" si="33"/>
        <v>0</v>
      </c>
      <c r="I105" s="93"/>
      <c r="J105" s="93"/>
      <c r="K105" s="93"/>
      <c r="L105" s="23">
        <f t="shared" si="34"/>
        <v>0</v>
      </c>
      <c r="M105" s="23">
        <f t="shared" si="35"/>
        <v>0</v>
      </c>
      <c r="N105" s="20">
        <f>IF(ISNUMBER(A105),TRUNC((IF(174.393&lt;A105,M105,TRUNC(10^(0.794358141*((LOG((A105/174.393)/LOG(10))*(LOG((A105/174.393)/LOG(10)))))),4)*M105*TRUNC((LOOKUP(2016-C105,'Malone-Faber'!A:A,'Malone-Faber'!B:B)),4))),4),0)</f>
        <v>0</v>
      </c>
      <c r="O105" s="94"/>
    </row>
    <row r="106" spans="1:17" x14ac:dyDescent="0.2">
      <c r="A106" s="93"/>
      <c r="B106" s="93"/>
      <c r="C106" s="93"/>
      <c r="D106" s="93"/>
      <c r="E106" s="93"/>
      <c r="F106" s="93"/>
      <c r="G106" s="93"/>
      <c r="H106" s="23">
        <f t="shared" si="33"/>
        <v>0</v>
      </c>
      <c r="I106" s="93"/>
      <c r="J106" s="93"/>
      <c r="K106" s="93"/>
      <c r="L106" s="23">
        <f t="shared" si="34"/>
        <v>0</v>
      </c>
      <c r="M106" s="23">
        <f t="shared" si="35"/>
        <v>0</v>
      </c>
      <c r="N106" s="20">
        <f>IF(ISNUMBER(A106),TRUNC((IF(174.393&lt;A106,M106,TRUNC(10^(0.794358141*((LOG((A106/174.393)/LOG(10))*(LOG((A106/174.393)/LOG(10)))))),4)*M106*TRUNC((LOOKUP(2016-C106,'Malone-Faber'!A:A,'Malone-Faber'!B:B)),4))),4),0)</f>
        <v>0</v>
      </c>
      <c r="O106" s="94"/>
    </row>
    <row r="107" spans="1:17" x14ac:dyDescent="0.2">
      <c r="A107" s="93"/>
      <c r="B107" s="93"/>
      <c r="C107" s="93"/>
      <c r="D107" s="93"/>
      <c r="E107" s="93"/>
      <c r="F107" s="93"/>
      <c r="G107" s="93"/>
      <c r="H107" s="23">
        <f t="shared" si="33"/>
        <v>0</v>
      </c>
      <c r="I107" s="93"/>
      <c r="J107" s="93"/>
      <c r="K107" s="93"/>
      <c r="L107" s="23">
        <f t="shared" si="34"/>
        <v>0</v>
      </c>
      <c r="M107" s="23">
        <f t="shared" si="35"/>
        <v>0</v>
      </c>
      <c r="N107" s="20">
        <f>IF(ISNUMBER(A107),TRUNC((IF(174.393&lt;A107,M107,TRUNC(10^(0.794358141*((LOG((A107/174.393)/LOG(10))*(LOG((A107/174.393)/LOG(10)))))),4)*M107*TRUNC((LOOKUP(2016-C107,'Malone-Faber'!A:A,'Malone-Faber'!B:B)),4))),4),0)</f>
        <v>0</v>
      </c>
      <c r="O107" s="94"/>
    </row>
    <row r="108" spans="1:17" x14ac:dyDescent="0.2">
      <c r="A108" s="93"/>
      <c r="B108" s="93"/>
      <c r="C108" s="93"/>
      <c r="D108" s="93"/>
      <c r="E108" s="93"/>
      <c r="F108" s="93"/>
      <c r="G108" s="93"/>
      <c r="H108" s="23">
        <f t="shared" si="33"/>
        <v>0</v>
      </c>
      <c r="I108" s="93"/>
      <c r="J108" s="93"/>
      <c r="K108" s="93"/>
      <c r="L108" s="23">
        <f t="shared" si="34"/>
        <v>0</v>
      </c>
      <c r="M108" s="23">
        <f t="shared" si="35"/>
        <v>0</v>
      </c>
      <c r="N108" s="20">
        <f>IF(ISNUMBER(A108),TRUNC((IF(174.393&lt;A108,M108,TRUNC(10^(0.794358141*((LOG((A108/174.393)/LOG(10))*(LOG((A108/174.393)/LOG(10)))))),4)*M108*TRUNC((LOOKUP(2016-C108,'Malone-Faber'!A:A,'Malone-Faber'!B:B)),4))),4),0)</f>
        <v>0</v>
      </c>
      <c r="O108" s="94"/>
    </row>
    <row r="109" spans="1:17" x14ac:dyDescent="0.2">
      <c r="A109" s="93"/>
      <c r="B109" s="93"/>
      <c r="C109" s="93"/>
      <c r="D109" s="93"/>
      <c r="E109" s="93"/>
      <c r="F109" s="93"/>
      <c r="G109" s="93"/>
      <c r="H109" s="23">
        <f t="shared" si="33"/>
        <v>0</v>
      </c>
      <c r="I109" s="93"/>
      <c r="J109" s="93"/>
      <c r="K109" s="93"/>
      <c r="L109" s="23">
        <f t="shared" si="34"/>
        <v>0</v>
      </c>
      <c r="M109" s="23">
        <f t="shared" si="35"/>
        <v>0</v>
      </c>
      <c r="N109" s="20">
        <f>IF(ISNUMBER(A109),TRUNC((IF(174.393&lt;A109,M109,TRUNC(10^(0.794358141*((LOG((A109/174.393)/LOG(10))*(LOG((A109/174.393)/LOG(10)))))),4)*M109*TRUNC((LOOKUP(2016-C109,'Malone-Faber'!A:A,'Malone-Faber'!B:B)),4))),4),0)</f>
        <v>0</v>
      </c>
      <c r="O109" s="94"/>
    </row>
    <row r="110" spans="1:17" x14ac:dyDescent="0.2">
      <c r="A110" s="93"/>
      <c r="B110" s="93"/>
      <c r="C110" s="93"/>
      <c r="D110" s="93"/>
      <c r="E110" s="93"/>
      <c r="F110" s="93"/>
      <c r="G110" s="93"/>
      <c r="H110" s="23">
        <f t="shared" si="33"/>
        <v>0</v>
      </c>
      <c r="I110" s="93"/>
      <c r="J110" s="93"/>
      <c r="K110" s="93"/>
      <c r="L110" s="23">
        <f t="shared" si="34"/>
        <v>0</v>
      </c>
      <c r="M110" s="23">
        <f t="shared" si="35"/>
        <v>0</v>
      </c>
      <c r="N110" s="20">
        <f>IF(ISNUMBER(A110),TRUNC((IF(174.393&lt;A110,M110,TRUNC(10^(0.794358141*((LOG((A110/174.393)/LOG(10))*(LOG((A110/174.393)/LOG(10)))))),4)*M110*TRUNC((LOOKUP(2016-C110,'Malone-Faber'!A:A,'Malone-Faber'!B:B)),4))),4),0)</f>
        <v>0</v>
      </c>
      <c r="O110" s="94"/>
    </row>
    <row r="111" spans="1:17" x14ac:dyDescent="0.2">
      <c r="A111" s="93"/>
      <c r="B111" s="93"/>
      <c r="C111" s="93"/>
      <c r="D111" s="93"/>
      <c r="E111" s="93"/>
      <c r="F111" s="93"/>
      <c r="G111" s="93"/>
      <c r="H111" s="23">
        <f t="shared" si="33"/>
        <v>0</v>
      </c>
      <c r="I111" s="93"/>
      <c r="J111" s="93"/>
      <c r="K111" s="93"/>
      <c r="L111" s="23">
        <f t="shared" si="34"/>
        <v>0</v>
      </c>
      <c r="M111" s="23">
        <f t="shared" si="35"/>
        <v>0</v>
      </c>
      <c r="N111" s="20">
        <f>IF(ISNUMBER(A111),TRUNC((IF(174.393&lt;A111,M111,TRUNC(10^(0.794358141*((LOG((A111/174.393)/LOG(10))*(LOG((A111/174.393)/LOG(10)))))),4)*M111*TRUNC((LOOKUP(2016-C111,'Malone-Faber'!A:A,'Malone-Faber'!B:B)),4))),4),0)</f>
        <v>0</v>
      </c>
      <c r="O111" s="94"/>
    </row>
    <row r="112" spans="1:17" x14ac:dyDescent="0.2">
      <c r="A112" s="93"/>
      <c r="B112" s="93"/>
      <c r="C112" s="93"/>
      <c r="D112" s="93"/>
      <c r="E112" s="93"/>
      <c r="F112" s="93"/>
      <c r="G112" s="93"/>
      <c r="H112" s="23">
        <f t="shared" si="33"/>
        <v>0</v>
      </c>
      <c r="I112" s="93"/>
      <c r="J112" s="93"/>
      <c r="K112" s="93"/>
      <c r="L112" s="23">
        <f t="shared" si="34"/>
        <v>0</v>
      </c>
      <c r="M112" s="23">
        <f t="shared" si="35"/>
        <v>0</v>
      </c>
      <c r="N112" s="20">
        <f>IF(ISNUMBER(A112),TRUNC((IF(174.393&lt;A112,M112,TRUNC(10^(0.794358141*((LOG((A112/174.393)/LOG(10))*(LOG((A112/174.393)/LOG(10)))))),4)*M112*TRUNC((LOOKUP(2016-C112,'Malone-Faber'!A:A,'Malone-Faber'!B:B)),4))),4),0)</f>
        <v>0</v>
      </c>
      <c r="O112" s="94"/>
    </row>
    <row r="113" spans="1:15" x14ac:dyDescent="0.2">
      <c r="A113" s="93"/>
      <c r="B113" s="93"/>
      <c r="C113" s="93"/>
      <c r="D113" s="93"/>
      <c r="E113" s="93"/>
      <c r="F113" s="93"/>
      <c r="G113" s="93"/>
      <c r="H113" s="23">
        <f t="shared" si="33"/>
        <v>0</v>
      </c>
      <c r="I113" s="93"/>
      <c r="J113" s="93"/>
      <c r="K113" s="93"/>
      <c r="L113" s="23">
        <f t="shared" si="34"/>
        <v>0</v>
      </c>
      <c r="M113" s="23">
        <f t="shared" si="35"/>
        <v>0</v>
      </c>
      <c r="N113" s="20">
        <f>IF(ISNUMBER(A113),TRUNC((IF(174.393&lt;A113,M113,TRUNC(10^(0.794358141*((LOG((A113/174.393)/LOG(10))*(LOG((A113/174.393)/LOG(10)))))),4)*M113*TRUNC((LOOKUP(2016-C113,'Malone-Faber'!A:A,'Malone-Faber'!B:B)),4))),4),0)</f>
        <v>0</v>
      </c>
      <c r="O113" s="94"/>
    </row>
    <row r="114" spans="1:15" x14ac:dyDescent="0.2">
      <c r="A114" s="93"/>
      <c r="B114" s="93"/>
      <c r="C114" s="93"/>
      <c r="D114" s="93"/>
      <c r="E114" s="93"/>
      <c r="F114" s="93"/>
      <c r="G114" s="93"/>
      <c r="H114" s="23">
        <f t="shared" si="33"/>
        <v>0</v>
      </c>
      <c r="I114" s="93"/>
      <c r="J114" s="93"/>
      <c r="K114" s="93"/>
      <c r="L114" s="23">
        <f t="shared" si="34"/>
        <v>0</v>
      </c>
      <c r="M114" s="23">
        <f t="shared" si="35"/>
        <v>0</v>
      </c>
      <c r="N114" s="20">
        <f>IF(ISNUMBER(A114),TRUNC((IF(174.393&lt;A114,M114,TRUNC(10^(0.794358141*((LOG((A114/174.393)/LOG(10))*(LOG((A114/174.393)/LOG(10)))))),4)*M114*TRUNC((LOOKUP(2016-C114,'Malone-Faber'!A:A,'Malone-Faber'!B:B)),4))),4),0)</f>
        <v>0</v>
      </c>
      <c r="O114" s="94"/>
    </row>
    <row r="115" spans="1:15" x14ac:dyDescent="0.2">
      <c r="A115" s="93"/>
      <c r="B115" s="93"/>
      <c r="C115" s="93"/>
      <c r="D115" s="93"/>
      <c r="E115" s="93"/>
      <c r="F115" s="93"/>
      <c r="G115" s="93"/>
      <c r="H115" s="23">
        <f t="shared" si="33"/>
        <v>0</v>
      </c>
      <c r="I115" s="93"/>
      <c r="J115" s="93"/>
      <c r="K115" s="93"/>
      <c r="L115" s="23">
        <f t="shared" si="34"/>
        <v>0</v>
      </c>
      <c r="M115" s="23">
        <f t="shared" si="35"/>
        <v>0</v>
      </c>
      <c r="N115" s="20">
        <f>IF(ISNUMBER(A115),TRUNC((IF(174.393&lt;A115,M115,TRUNC(10^(0.794358141*((LOG((A115/174.393)/LOG(10))*(LOG((A115/174.393)/LOG(10)))))),4)*M115*TRUNC((LOOKUP(2016-C115,'Malone-Faber'!A:A,'Malone-Faber'!B:B)),4))),4),0)</f>
        <v>0</v>
      </c>
      <c r="O115" s="94"/>
    </row>
    <row r="116" spans="1:15" x14ac:dyDescent="0.2">
      <c r="A116" s="93"/>
      <c r="B116" s="93"/>
      <c r="C116" s="93"/>
      <c r="D116" s="93"/>
      <c r="E116" s="93"/>
      <c r="F116" s="93"/>
      <c r="G116" s="93"/>
      <c r="H116" s="23">
        <f t="shared" si="33"/>
        <v>0</v>
      </c>
      <c r="I116" s="93"/>
      <c r="J116" s="93"/>
      <c r="K116" s="93"/>
      <c r="L116" s="23">
        <f t="shared" si="34"/>
        <v>0</v>
      </c>
      <c r="M116" s="23">
        <f t="shared" si="35"/>
        <v>0</v>
      </c>
      <c r="N116" s="20">
        <f>IF(ISNUMBER(A116),TRUNC((IF(174.393&lt;A116,M116,TRUNC(10^(0.794358141*((LOG((A116/174.393)/LOG(10))*(LOG((A116/174.393)/LOG(10)))))),4)*M116*TRUNC((LOOKUP(2016-C116,'Malone-Faber'!A:A,'Malone-Faber'!B:B)),4))),4),0)</f>
        <v>0</v>
      </c>
      <c r="O116" s="94"/>
    </row>
    <row r="117" spans="1:15" x14ac:dyDescent="0.2">
      <c r="A117" s="93"/>
      <c r="B117" s="93"/>
      <c r="C117" s="93"/>
      <c r="D117" s="93"/>
      <c r="E117" s="93"/>
      <c r="F117" s="93"/>
      <c r="G117" s="93"/>
      <c r="H117" s="23">
        <f t="shared" si="33"/>
        <v>0</v>
      </c>
      <c r="I117" s="93"/>
      <c r="J117" s="93"/>
      <c r="K117" s="93"/>
      <c r="L117" s="23">
        <f t="shared" si="34"/>
        <v>0</v>
      </c>
      <c r="M117" s="23">
        <f t="shared" si="35"/>
        <v>0</v>
      </c>
      <c r="N117" s="20">
        <f>IF(ISNUMBER(A117),TRUNC((IF(174.393&lt;A117,M117,TRUNC(10^(0.794358141*((LOG((A117/174.393)/LOG(10))*(LOG((A117/174.393)/LOG(10)))))),4)*M117*TRUNC((LOOKUP(2016-C117,'Malone-Faber'!A:A,'Malone-Faber'!B:B)),4))),4),0)</f>
        <v>0</v>
      </c>
      <c r="O117" s="94"/>
    </row>
    <row r="118" spans="1:15" x14ac:dyDescent="0.2">
      <c r="A118" s="93"/>
      <c r="B118" s="93"/>
      <c r="C118" s="93"/>
      <c r="D118" s="93"/>
      <c r="E118" s="93"/>
      <c r="F118" s="93"/>
      <c r="G118" s="93"/>
      <c r="H118" s="23">
        <f t="shared" si="33"/>
        <v>0</v>
      </c>
      <c r="I118" s="93"/>
      <c r="J118" s="93"/>
      <c r="K118" s="93"/>
      <c r="L118" s="23">
        <f t="shared" si="34"/>
        <v>0</v>
      </c>
      <c r="M118" s="23">
        <f t="shared" si="35"/>
        <v>0</v>
      </c>
      <c r="N118" s="20">
        <f>IF(ISNUMBER(A118),TRUNC((IF(174.393&lt;A118,M118,TRUNC(10^(0.794358141*((LOG((A118/174.393)/LOG(10))*(LOG((A118/174.393)/LOG(10)))))),4)*M118*TRUNC((LOOKUP(2016-C118,'Malone-Faber'!A:A,'Malone-Faber'!B:B)),4))),4),0)</f>
        <v>0</v>
      </c>
      <c r="O118" s="94"/>
    </row>
    <row r="119" spans="1:15" ht="13.5" thickBot="1" x14ac:dyDescent="0.25">
      <c r="A119" s="95"/>
      <c r="B119" s="95"/>
      <c r="C119" s="95"/>
      <c r="D119" s="95"/>
      <c r="E119" s="95"/>
      <c r="F119" s="95"/>
      <c r="G119" s="95"/>
      <c r="H119" s="42">
        <f t="shared" si="33"/>
        <v>0</v>
      </c>
      <c r="I119" s="95"/>
      <c r="J119" s="95"/>
      <c r="K119" s="95"/>
      <c r="L119" s="42">
        <f t="shared" si="34"/>
        <v>0</v>
      </c>
      <c r="M119" s="42">
        <f t="shared" si="35"/>
        <v>0</v>
      </c>
      <c r="N119" s="44">
        <f>IF(ISNUMBER(A119),TRUNC((IF(174.393&lt;A119,M119,TRUNC(10^(0.794358141*((LOG((A119/174.393)/LOG(10))*(LOG((A119/174.393)/LOG(10)))))),4)*M119*TRUNC((LOOKUP(2016-C119,'Malone-Faber'!A:A,'Malone-Faber'!B:B)),4))),4),0)</f>
        <v>0</v>
      </c>
      <c r="O119" s="96"/>
    </row>
    <row r="120" spans="1:15" ht="13.5" thickBot="1" x14ac:dyDescent="0.25">
      <c r="A120" s="142" t="s">
        <v>80</v>
      </c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</row>
    <row r="121" spans="1:15" x14ac:dyDescent="0.2">
      <c r="A121" s="97"/>
      <c r="B121" s="98"/>
      <c r="C121" s="98"/>
      <c r="D121" s="98"/>
      <c r="E121" s="98"/>
      <c r="F121" s="98"/>
      <c r="G121" s="98"/>
      <c r="H121" s="33">
        <f t="shared" si="33"/>
        <v>0</v>
      </c>
      <c r="I121" s="98"/>
      <c r="J121" s="98"/>
      <c r="K121" s="98"/>
      <c r="L121" s="33">
        <f t="shared" si="34"/>
        <v>0</v>
      </c>
      <c r="M121" s="33">
        <f t="shared" si="35"/>
        <v>0</v>
      </c>
      <c r="N121" s="35">
        <f>IF(ISNUMBER(A121),TRUNC((IF(174.393&lt;A121,M121,TRUNC(10^(0.794358141*((LOG((A121/174.393)/LOG(10))*(LOG((A121/174.393)/LOG(10)))))),4)*M121*TRUNC((LOOKUP(2016-C121,'Malone-Faber'!A:A,'Malone-Faber'!B:B)),4))),4),0)</f>
        <v>0</v>
      </c>
      <c r="O121" s="99"/>
    </row>
    <row r="122" spans="1:15" x14ac:dyDescent="0.2">
      <c r="A122" s="100">
        <v>65</v>
      </c>
      <c r="B122" s="101" t="s">
        <v>82</v>
      </c>
      <c r="C122" s="87">
        <v>1948</v>
      </c>
      <c r="D122" s="102" t="s">
        <v>92</v>
      </c>
      <c r="E122" s="103">
        <v>40</v>
      </c>
      <c r="F122" s="103">
        <v>42</v>
      </c>
      <c r="G122" s="103">
        <v>-44</v>
      </c>
      <c r="H122" s="23">
        <f t="shared" si="33"/>
        <v>42</v>
      </c>
      <c r="I122" s="103">
        <v>50</v>
      </c>
      <c r="J122" s="103">
        <v>-55</v>
      </c>
      <c r="K122" s="103">
        <v>55</v>
      </c>
      <c r="L122" s="23">
        <f t="shared" si="34"/>
        <v>55</v>
      </c>
      <c r="M122" s="23">
        <f t="shared" si="35"/>
        <v>97</v>
      </c>
      <c r="N122" s="20">
        <f>IF(ISNUMBER(A122),TRUNC((IF(174.393&lt;A122,M122,TRUNC(10^(0.794358141*((LOG((A122/174.393)/LOG(10))*(LOG((A122/174.393)/LOG(10)))))),4)*M122*TRUNC((LOOKUP(2016-C122,'Malone-Faber'!A:A,'Malone-Faber'!B:B)),4))),4),0)</f>
        <v>241.50810000000001</v>
      </c>
      <c r="O122" s="94"/>
    </row>
    <row r="123" spans="1:15" x14ac:dyDescent="0.2">
      <c r="A123" s="100"/>
      <c r="B123" s="93"/>
      <c r="C123" s="87"/>
      <c r="D123" s="87"/>
      <c r="E123" s="103"/>
      <c r="F123" s="103"/>
      <c r="G123" s="103"/>
      <c r="H123" s="23">
        <f t="shared" si="33"/>
        <v>0</v>
      </c>
      <c r="I123" s="103"/>
      <c r="J123" s="103"/>
      <c r="K123" s="103"/>
      <c r="L123" s="23">
        <f t="shared" si="34"/>
        <v>0</v>
      </c>
      <c r="M123" s="23">
        <f t="shared" si="35"/>
        <v>0</v>
      </c>
      <c r="N123" s="20">
        <f>IF(ISNUMBER(A123),TRUNC((IF(174.393&lt;A123,M123,TRUNC(10^(0.794358141*((LOG((A123/174.393)/LOG(10))*(LOG((A123/174.393)/LOG(10)))))),4)*M123*TRUNC((LOOKUP(2016-C123,'Malone-Faber'!A:A,'Malone-Faber'!B:B)),4))),4),0)</f>
        <v>0</v>
      </c>
      <c r="O123" s="94"/>
    </row>
    <row r="124" spans="1:15" x14ac:dyDescent="0.2">
      <c r="A124" s="100"/>
      <c r="B124" s="101"/>
      <c r="C124" s="87"/>
      <c r="D124" s="87"/>
      <c r="E124" s="103"/>
      <c r="F124" s="103"/>
      <c r="G124" s="103"/>
      <c r="H124" s="23">
        <f t="shared" si="33"/>
        <v>0</v>
      </c>
      <c r="I124" s="103"/>
      <c r="J124" s="103"/>
      <c r="K124" s="103"/>
      <c r="L124" s="23">
        <f t="shared" si="34"/>
        <v>0</v>
      </c>
      <c r="M124" s="23">
        <f t="shared" si="35"/>
        <v>0</v>
      </c>
      <c r="N124" s="20">
        <f>IF(ISNUMBER(A124),TRUNC((IF(174.393&lt;A124,M124,TRUNC(10^(0.794358141*((LOG((A124/174.393)/LOG(10))*(LOG((A124/174.393)/LOG(10)))))),4)*M124*TRUNC((LOOKUP(2016-C124,'Malone-Faber'!A:A,'Malone-Faber'!B:B)),4))),4),0)</f>
        <v>0</v>
      </c>
      <c r="O124" s="94"/>
    </row>
    <row r="125" spans="1:15" x14ac:dyDescent="0.2">
      <c r="A125" s="100">
        <v>83.2</v>
      </c>
      <c r="B125" s="101" t="s">
        <v>90</v>
      </c>
      <c r="C125" s="87">
        <v>1948</v>
      </c>
      <c r="D125" s="102" t="s">
        <v>60</v>
      </c>
      <c r="E125" s="103">
        <v>40</v>
      </c>
      <c r="F125" s="103">
        <v>45</v>
      </c>
      <c r="G125" s="103">
        <v>-47</v>
      </c>
      <c r="H125" s="23">
        <f t="shared" si="33"/>
        <v>45</v>
      </c>
      <c r="I125" s="103">
        <v>50</v>
      </c>
      <c r="J125" s="103">
        <v>55</v>
      </c>
      <c r="K125" s="103">
        <v>60</v>
      </c>
      <c r="L125" s="23">
        <f t="shared" si="34"/>
        <v>60</v>
      </c>
      <c r="M125" s="23">
        <f t="shared" si="35"/>
        <v>105</v>
      </c>
      <c r="N125" s="20">
        <f>IF(ISNUMBER(A125),TRUNC((IF(174.393&lt;A125,M125,TRUNC(10^(0.794358141*((LOG((A125/174.393)/LOG(10))*(LOG((A125/174.393)/LOG(10)))))),4)*M125*TRUNC((LOOKUP(2016-C125,'Malone-Faber'!A:A,'Malone-Faber'!B:B)),4))),4),0)</f>
        <v>225.6677</v>
      </c>
      <c r="O125" s="94"/>
    </row>
    <row r="126" spans="1:15" x14ac:dyDescent="0.2">
      <c r="A126" s="100"/>
      <c r="B126" s="93"/>
      <c r="C126" s="87"/>
      <c r="D126" s="87"/>
      <c r="E126" s="103"/>
      <c r="F126" s="103"/>
      <c r="G126" s="103"/>
      <c r="H126" s="23">
        <f t="shared" si="33"/>
        <v>0</v>
      </c>
      <c r="I126" s="103"/>
      <c r="J126" s="103"/>
      <c r="K126" s="103"/>
      <c r="L126" s="23">
        <f t="shared" si="34"/>
        <v>0</v>
      </c>
      <c r="M126" s="23">
        <f t="shared" si="35"/>
        <v>0</v>
      </c>
      <c r="N126" s="20">
        <f>IF(ISNUMBER(A126),TRUNC((IF(174.393&lt;A126,M126,TRUNC(10^(0.794358141*((LOG((A126/174.393)/LOG(10))*(LOG((A126/174.393)/LOG(10)))))),4)*M126*TRUNC((LOOKUP(2016-C126,'Malone-Faber'!A:A,'Malone-Faber'!B:B)),4))),4),0)</f>
        <v>0</v>
      </c>
      <c r="O126" s="94"/>
    </row>
    <row r="127" spans="1:15" x14ac:dyDescent="0.2">
      <c r="A127" s="100"/>
      <c r="B127" s="93"/>
      <c r="C127" s="87"/>
      <c r="D127" s="87"/>
      <c r="E127" s="103"/>
      <c r="F127" s="103"/>
      <c r="G127" s="103"/>
      <c r="H127" s="23">
        <f t="shared" si="33"/>
        <v>0</v>
      </c>
      <c r="I127" s="103"/>
      <c r="J127" s="103"/>
      <c r="K127" s="103"/>
      <c r="L127" s="23">
        <f t="shared" si="34"/>
        <v>0</v>
      </c>
      <c r="M127" s="23">
        <f t="shared" si="35"/>
        <v>0</v>
      </c>
      <c r="N127" s="20">
        <f>IF(ISNUMBER(A127),TRUNC((IF(174.393&lt;A127,M127,TRUNC(10^(0.794358141*((LOG((A127/174.393)/LOG(10))*(LOG((A127/174.393)/LOG(10)))))),4)*M127*TRUNC((LOOKUP(2016-C127,'Malone-Faber'!A:A,'Malone-Faber'!B:B)),4))),4),0)</f>
        <v>0</v>
      </c>
      <c r="O127" s="94"/>
    </row>
    <row r="128" spans="1:15" x14ac:dyDescent="0.2">
      <c r="A128" s="100">
        <v>60.6</v>
      </c>
      <c r="B128" s="101" t="s">
        <v>81</v>
      </c>
      <c r="C128" s="87">
        <v>1950</v>
      </c>
      <c r="D128" s="102" t="s">
        <v>93</v>
      </c>
      <c r="E128" s="103">
        <v>44</v>
      </c>
      <c r="F128" s="103">
        <v>47</v>
      </c>
      <c r="G128" s="103">
        <v>49</v>
      </c>
      <c r="H128" s="23">
        <f t="shared" si="33"/>
        <v>49</v>
      </c>
      <c r="I128" s="103">
        <v>-61</v>
      </c>
      <c r="J128" s="103">
        <v>61</v>
      </c>
      <c r="K128" s="103">
        <v>64</v>
      </c>
      <c r="L128" s="23">
        <f t="shared" si="34"/>
        <v>64</v>
      </c>
      <c r="M128" s="23">
        <f t="shared" si="35"/>
        <v>113</v>
      </c>
      <c r="N128" s="20">
        <f>IF(ISNUMBER(A128),TRUNC((IF(174.393&lt;A128,M128,TRUNC(10^(0.794358141*((LOG((A128/174.393)/LOG(10))*(LOG((A128/174.393)/LOG(10)))))),4)*M128*TRUNC((LOOKUP(2016-C128,'Malone-Faber'!A:A,'Malone-Faber'!B:B)),4))),4),0)</f>
        <v>282.24259999999998</v>
      </c>
      <c r="O128" s="94"/>
    </row>
    <row r="129" spans="1:15" x14ac:dyDescent="0.2">
      <c r="A129" s="104"/>
      <c r="B129" s="93"/>
      <c r="C129" s="87"/>
      <c r="D129" s="87"/>
      <c r="E129" s="103"/>
      <c r="F129" s="103"/>
      <c r="G129" s="103"/>
      <c r="H129" s="23">
        <f t="shared" si="33"/>
        <v>0</v>
      </c>
      <c r="I129" s="103"/>
      <c r="J129" s="103"/>
      <c r="K129" s="103"/>
      <c r="L129" s="23">
        <f t="shared" si="34"/>
        <v>0</v>
      </c>
      <c r="M129" s="23">
        <f t="shared" si="35"/>
        <v>0</v>
      </c>
      <c r="N129" s="20">
        <f>IF(ISNUMBER(A129),TRUNC((IF(174.393&lt;A129,M129,TRUNC(10^(0.794358141*((LOG((A129/174.393)/LOG(10))*(LOG((A129/174.393)/LOG(10)))))),4)*M129*TRUNC((LOOKUP(2016-C129,'Malone-Faber'!A:A,'Malone-Faber'!B:B)),4))),4),0)</f>
        <v>0</v>
      </c>
      <c r="O129" s="94"/>
    </row>
    <row r="130" spans="1:15" x14ac:dyDescent="0.2">
      <c r="A130" s="104"/>
      <c r="B130" s="93"/>
      <c r="C130" s="87"/>
      <c r="D130" s="87"/>
      <c r="E130" s="103"/>
      <c r="F130" s="103"/>
      <c r="G130" s="103"/>
      <c r="H130" s="23">
        <f t="shared" si="33"/>
        <v>0</v>
      </c>
      <c r="I130" s="103"/>
      <c r="J130" s="103"/>
      <c r="K130" s="103"/>
      <c r="L130" s="23">
        <f t="shared" si="34"/>
        <v>0</v>
      </c>
      <c r="M130" s="23">
        <f t="shared" si="35"/>
        <v>0</v>
      </c>
      <c r="N130" s="20">
        <f>IF(ISNUMBER(A130),TRUNC((IF(174.393&lt;A130,M130,TRUNC(10^(0.794358141*((LOG((A130/174.393)/LOG(10))*(LOG((A130/174.393)/LOG(10)))))),4)*M130*TRUNC((LOOKUP(2016-C130,'Malone-Faber'!A:A,'Malone-Faber'!B:B)),4))),4),0)</f>
        <v>0</v>
      </c>
      <c r="O130" s="94"/>
    </row>
    <row r="131" spans="1:15" x14ac:dyDescent="0.2">
      <c r="A131" s="104">
        <v>73.400000000000006</v>
      </c>
      <c r="B131" s="101" t="s">
        <v>83</v>
      </c>
      <c r="C131" s="87">
        <v>1947</v>
      </c>
      <c r="D131" s="102" t="s">
        <v>94</v>
      </c>
      <c r="E131" s="103">
        <v>47</v>
      </c>
      <c r="F131" s="103">
        <v>50</v>
      </c>
      <c r="G131" s="103">
        <v>-52</v>
      </c>
      <c r="H131" s="23">
        <f t="shared" si="33"/>
        <v>50</v>
      </c>
      <c r="I131" s="103">
        <v>55</v>
      </c>
      <c r="J131" s="103">
        <v>60</v>
      </c>
      <c r="K131" s="103">
        <v>65</v>
      </c>
      <c r="L131" s="23">
        <f t="shared" si="34"/>
        <v>65</v>
      </c>
      <c r="M131" s="23">
        <f t="shared" si="35"/>
        <v>115</v>
      </c>
      <c r="N131" s="20">
        <f>IF(ISNUMBER(A131),TRUNC((IF(174.393&lt;A131,M131,TRUNC(10^(0.794358141*((LOG((A131/174.393)/LOG(10))*(LOG((A131/174.393)/LOG(10)))))),4)*M131*TRUNC((LOOKUP(2016-C131,'Malone-Faber'!A:A,'Malone-Faber'!B:B)),4))),4),0)</f>
        <v>271.40359999999998</v>
      </c>
      <c r="O131" s="94"/>
    </row>
    <row r="132" spans="1:15" x14ac:dyDescent="0.2">
      <c r="A132" s="104"/>
      <c r="B132" s="93"/>
      <c r="C132" s="87"/>
      <c r="D132" s="87"/>
      <c r="E132" s="103"/>
      <c r="F132" s="103"/>
      <c r="G132" s="103"/>
      <c r="H132" s="23">
        <f t="shared" si="33"/>
        <v>0</v>
      </c>
      <c r="I132" s="103"/>
      <c r="J132" s="103"/>
      <c r="K132" s="103"/>
      <c r="L132" s="23">
        <f t="shared" si="34"/>
        <v>0</v>
      </c>
      <c r="M132" s="23">
        <f t="shared" si="35"/>
        <v>0</v>
      </c>
      <c r="N132" s="20">
        <f>IF(ISNUMBER(A132),TRUNC((IF(174.393&lt;A132,M132,TRUNC(10^(0.794358141*((LOG((A132/174.393)/LOG(10))*(LOG((A132/174.393)/LOG(10)))))),4)*M132*TRUNC((LOOKUP(2016-C132,'Malone-Faber'!A:A,'Malone-Faber'!B:B)),4))),4),0)</f>
        <v>0</v>
      </c>
      <c r="O132" s="94"/>
    </row>
    <row r="133" spans="1:15" x14ac:dyDescent="0.2">
      <c r="A133" s="104"/>
      <c r="B133" s="93"/>
      <c r="C133" s="87"/>
      <c r="D133" s="87"/>
      <c r="E133" s="103"/>
      <c r="F133" s="103"/>
      <c r="G133" s="103"/>
      <c r="H133" s="23">
        <f t="shared" si="33"/>
        <v>0</v>
      </c>
      <c r="I133" s="103"/>
      <c r="J133" s="103"/>
      <c r="K133" s="103"/>
      <c r="L133" s="23">
        <f t="shared" si="34"/>
        <v>0</v>
      </c>
      <c r="M133" s="23">
        <f t="shared" si="35"/>
        <v>0</v>
      </c>
      <c r="N133" s="20">
        <f>IF(ISNUMBER(A133),TRUNC((IF(174.393&lt;A133,M133,TRUNC(10^(0.794358141*((LOG((A133/174.393)/LOG(10))*(LOG((A133/174.393)/LOG(10)))))),4)*M133*TRUNC((LOOKUP(2016-C133,'Malone-Faber'!A:A,'Malone-Faber'!B:B)),4))),4),0)</f>
        <v>0</v>
      </c>
      <c r="O133" s="94"/>
    </row>
    <row r="134" spans="1:15" x14ac:dyDescent="0.2">
      <c r="A134" s="104">
        <v>76.5</v>
      </c>
      <c r="B134" s="101" t="s">
        <v>91</v>
      </c>
      <c r="C134" s="87">
        <v>1947</v>
      </c>
      <c r="D134" s="102" t="s">
        <v>64</v>
      </c>
      <c r="E134" s="103">
        <v>47</v>
      </c>
      <c r="F134" s="103">
        <v>50</v>
      </c>
      <c r="G134" s="103">
        <v>53</v>
      </c>
      <c r="H134" s="23">
        <f t="shared" si="33"/>
        <v>53</v>
      </c>
      <c r="I134" s="103">
        <v>62</v>
      </c>
      <c r="J134" s="103">
        <v>65</v>
      </c>
      <c r="K134" s="103">
        <v>68</v>
      </c>
      <c r="L134" s="23">
        <f t="shared" si="34"/>
        <v>68</v>
      </c>
      <c r="M134" s="23">
        <f t="shared" si="35"/>
        <v>121</v>
      </c>
      <c r="N134" s="20">
        <f>IF(ISNUMBER(A134),TRUNC((IF(174.393&lt;A134,M134,TRUNC(10^(0.794358141*((LOG((A134/174.393)/LOG(10))*(LOG((A134/174.393)/LOG(10)))))),4)*M134*TRUNC((LOOKUP(2016-C134,'Malone-Faber'!A:A,'Malone-Faber'!B:B)),4))),4),0)</f>
        <v>278.74889999999999</v>
      </c>
      <c r="O134" s="94"/>
    </row>
    <row r="135" spans="1:15" x14ac:dyDescent="0.2">
      <c r="A135" s="104"/>
      <c r="B135" s="93"/>
      <c r="C135" s="87"/>
      <c r="D135" s="87"/>
      <c r="E135" s="103"/>
      <c r="F135" s="103"/>
      <c r="G135" s="103"/>
      <c r="H135" s="23">
        <f t="shared" si="33"/>
        <v>0</v>
      </c>
      <c r="I135" s="103"/>
      <c r="J135" s="103"/>
      <c r="K135" s="103"/>
      <c r="L135" s="23">
        <f t="shared" si="34"/>
        <v>0</v>
      </c>
      <c r="M135" s="23">
        <f t="shared" si="35"/>
        <v>0</v>
      </c>
      <c r="N135" s="20">
        <f>IF(ISNUMBER(A135),TRUNC((IF(174.393&lt;A135,M135,TRUNC(10^(0.794358141*((LOG((A135/174.393)/LOG(10))*(LOG((A135/174.393)/LOG(10)))))),4)*M135*TRUNC((LOOKUP(2016-C135,'Malone-Faber'!A:A,'Malone-Faber'!B:B)),4))),4),0)</f>
        <v>0</v>
      </c>
      <c r="O135" s="94"/>
    </row>
    <row r="136" spans="1:15" x14ac:dyDescent="0.2">
      <c r="A136" s="104"/>
      <c r="B136" s="93"/>
      <c r="C136" s="87"/>
      <c r="D136" s="87"/>
      <c r="E136" s="103"/>
      <c r="F136" s="103"/>
      <c r="G136" s="103"/>
      <c r="H136" s="23">
        <f t="shared" si="33"/>
        <v>0</v>
      </c>
      <c r="I136" s="103"/>
      <c r="J136" s="103"/>
      <c r="K136" s="103"/>
      <c r="L136" s="23">
        <f t="shared" si="34"/>
        <v>0</v>
      </c>
      <c r="M136" s="23">
        <f t="shared" si="35"/>
        <v>0</v>
      </c>
      <c r="N136" s="20">
        <f>IF(ISNUMBER(A136),TRUNC((IF(174.393&lt;A136,M136,TRUNC(10^(0.794358141*((LOG((A136/174.393)/LOG(10))*(LOG((A136/174.393)/LOG(10)))))),4)*M136*TRUNC((LOOKUP(2016-C136,'Malone-Faber'!A:A,'Malone-Faber'!B:B)),4))),4),0)</f>
        <v>0</v>
      </c>
      <c r="O136" s="94"/>
    </row>
    <row r="137" spans="1:15" x14ac:dyDescent="0.2">
      <c r="A137" s="104">
        <v>68.400000000000006</v>
      </c>
      <c r="B137" s="101" t="s">
        <v>87</v>
      </c>
      <c r="C137" s="87">
        <v>1951</v>
      </c>
      <c r="D137" s="102" t="s">
        <v>94</v>
      </c>
      <c r="E137" s="103">
        <v>50</v>
      </c>
      <c r="F137" s="103">
        <v>55</v>
      </c>
      <c r="G137" s="103">
        <v>58</v>
      </c>
      <c r="H137" s="23">
        <f t="shared" si="33"/>
        <v>58</v>
      </c>
      <c r="I137" s="103">
        <v>70</v>
      </c>
      <c r="J137" s="103">
        <v>75</v>
      </c>
      <c r="K137" s="103">
        <v>77</v>
      </c>
      <c r="L137" s="23">
        <f t="shared" si="34"/>
        <v>77</v>
      </c>
      <c r="M137" s="23">
        <f t="shared" si="35"/>
        <v>135</v>
      </c>
      <c r="N137" s="20">
        <f>IF(ISNUMBER(A137),TRUNC((IF(174.393&lt;A137,M137,TRUNC(10^(0.794358141*((LOG((A137/174.393)/LOG(10))*(LOG((A137/174.393)/LOG(10)))))),4)*M137*TRUNC((LOOKUP(2016-C137,'Malone-Faber'!A:A,'Malone-Faber'!B:B)),4))),4),0)</f>
        <v>303.72859999999997</v>
      </c>
      <c r="O137" s="94"/>
    </row>
    <row r="138" spans="1:15" x14ac:dyDescent="0.2">
      <c r="A138" s="104"/>
      <c r="B138" s="93"/>
      <c r="C138" s="87"/>
      <c r="D138" s="87"/>
      <c r="E138" s="103"/>
      <c r="F138" s="103"/>
      <c r="G138" s="103"/>
      <c r="H138" s="23">
        <f t="shared" si="33"/>
        <v>0</v>
      </c>
      <c r="I138" s="103"/>
      <c r="J138" s="103"/>
      <c r="K138" s="103"/>
      <c r="L138" s="23">
        <f t="shared" si="34"/>
        <v>0</v>
      </c>
      <c r="M138" s="23">
        <f t="shared" si="35"/>
        <v>0</v>
      </c>
      <c r="N138" s="20">
        <f>IF(ISNUMBER(A138),TRUNC((IF(174.393&lt;A138,M138,TRUNC(10^(0.794358141*((LOG((A138/174.393)/LOG(10))*(LOG((A138/174.393)/LOG(10)))))),4)*M138*TRUNC((LOOKUP(2016-C138,'Malone-Faber'!A:A,'Malone-Faber'!B:B)),4))),4),0)</f>
        <v>0</v>
      </c>
      <c r="O138" s="94"/>
    </row>
    <row r="139" spans="1:15" x14ac:dyDescent="0.2">
      <c r="A139" s="104"/>
      <c r="B139" s="93"/>
      <c r="C139" s="87"/>
      <c r="D139" s="87"/>
      <c r="E139" s="103"/>
      <c r="F139" s="103"/>
      <c r="G139" s="103"/>
      <c r="H139" s="23">
        <f t="shared" si="33"/>
        <v>0</v>
      </c>
      <c r="I139" s="103"/>
      <c r="J139" s="103"/>
      <c r="K139" s="103"/>
      <c r="L139" s="23">
        <f t="shared" si="34"/>
        <v>0</v>
      </c>
      <c r="M139" s="23">
        <f t="shared" si="35"/>
        <v>0</v>
      </c>
      <c r="N139" s="20">
        <f>IF(ISNUMBER(A139),TRUNC((IF(174.393&lt;A139,M139,TRUNC(10^(0.794358141*((LOG((A139/174.393)/LOG(10))*(LOG((A139/174.393)/LOG(10)))))),4)*M139*TRUNC((LOOKUP(2016-C139,'Malone-Faber'!A:A,'Malone-Faber'!B:B)),4))),4),0)</f>
        <v>0</v>
      </c>
      <c r="O139" s="94"/>
    </row>
    <row r="140" spans="1:15" x14ac:dyDescent="0.2">
      <c r="A140" s="104">
        <v>85</v>
      </c>
      <c r="B140" s="101" t="s">
        <v>84</v>
      </c>
      <c r="C140" s="87">
        <v>1951</v>
      </c>
      <c r="D140" s="102" t="s">
        <v>95</v>
      </c>
      <c r="E140" s="103">
        <v>50</v>
      </c>
      <c r="F140" s="103">
        <v>60</v>
      </c>
      <c r="G140" s="103">
        <v>-65</v>
      </c>
      <c r="H140" s="23">
        <f t="shared" si="33"/>
        <v>60</v>
      </c>
      <c r="I140" s="103">
        <v>60</v>
      </c>
      <c r="J140" s="103">
        <v>70</v>
      </c>
      <c r="K140" s="121"/>
      <c r="L140" s="23">
        <f t="shared" si="34"/>
        <v>70</v>
      </c>
      <c r="M140" s="23">
        <f t="shared" si="35"/>
        <v>130</v>
      </c>
      <c r="N140" s="20">
        <f>IF(ISNUMBER(A140),TRUNC((IF(174.393&lt;A140,M140,TRUNC(10^(0.794358141*((LOG((A140/174.393)/LOG(10))*(LOG((A140/174.393)/LOG(10)))))),4)*M140*TRUNC((LOOKUP(2016-C140,'Malone-Faber'!A:A,'Malone-Faber'!B:B)),4))),4),0)</f>
        <v>258.36250000000001</v>
      </c>
      <c r="O140" s="94"/>
    </row>
    <row r="141" spans="1:15" x14ac:dyDescent="0.2">
      <c r="A141" s="104"/>
      <c r="B141" s="93"/>
      <c r="C141" s="87"/>
      <c r="D141" s="87"/>
      <c r="E141" s="103"/>
      <c r="F141" s="103"/>
      <c r="G141" s="103"/>
      <c r="H141" s="23">
        <f t="shared" si="33"/>
        <v>0</v>
      </c>
      <c r="I141" s="103"/>
      <c r="J141" s="103"/>
      <c r="K141" s="103"/>
      <c r="L141" s="23">
        <f t="shared" si="34"/>
        <v>0</v>
      </c>
      <c r="M141" s="23">
        <f t="shared" si="35"/>
        <v>0</v>
      </c>
      <c r="N141" s="20">
        <f>IF(ISNUMBER(A141),TRUNC((IF(174.393&lt;A141,M141,TRUNC(10^(0.794358141*((LOG((A141/174.393)/LOG(10))*(LOG((A141/174.393)/LOG(10)))))),4)*M141*TRUNC((LOOKUP(2016-C141,'Malone-Faber'!A:A,'Malone-Faber'!B:B)),4))),4),0)</f>
        <v>0</v>
      </c>
      <c r="O141" s="94"/>
    </row>
    <row r="142" spans="1:15" x14ac:dyDescent="0.2">
      <c r="A142" s="104"/>
      <c r="B142" s="93"/>
      <c r="C142" s="87"/>
      <c r="D142" s="87"/>
      <c r="E142" s="103"/>
      <c r="F142" s="103"/>
      <c r="G142" s="103"/>
      <c r="H142" s="23">
        <f t="shared" si="33"/>
        <v>0</v>
      </c>
      <c r="I142" s="103"/>
      <c r="J142" s="103"/>
      <c r="K142" s="103"/>
      <c r="L142" s="23">
        <f t="shared" si="34"/>
        <v>0</v>
      </c>
      <c r="M142" s="23">
        <f t="shared" si="35"/>
        <v>0</v>
      </c>
      <c r="N142" s="20">
        <f>IF(ISNUMBER(A142),TRUNC((IF(174.393&lt;A142,M142,TRUNC(10^(0.794358141*((LOG((A142/174.393)/LOG(10))*(LOG((A142/174.393)/LOG(10)))))),4)*M142*TRUNC((LOOKUP(2016-C142,'Malone-Faber'!A:A,'Malone-Faber'!B:B)),4))),4),0)</f>
        <v>0</v>
      </c>
      <c r="O142" s="94"/>
    </row>
    <row r="143" spans="1:15" x14ac:dyDescent="0.2">
      <c r="A143" s="104">
        <v>68.599999999999994</v>
      </c>
      <c r="B143" s="101" t="s">
        <v>85</v>
      </c>
      <c r="C143" s="87">
        <v>1951</v>
      </c>
      <c r="D143" s="102" t="s">
        <v>62</v>
      </c>
      <c r="E143" s="103">
        <v>55</v>
      </c>
      <c r="F143" s="103">
        <v>57</v>
      </c>
      <c r="G143" s="103">
        <v>-59</v>
      </c>
      <c r="H143" s="23">
        <f t="shared" si="33"/>
        <v>57</v>
      </c>
      <c r="I143" s="103">
        <v>73</v>
      </c>
      <c r="J143" s="103">
        <v>77</v>
      </c>
      <c r="K143" s="103">
        <v>79</v>
      </c>
      <c r="L143" s="23">
        <f t="shared" si="34"/>
        <v>79</v>
      </c>
      <c r="M143" s="23">
        <f t="shared" si="35"/>
        <v>136</v>
      </c>
      <c r="N143" s="20">
        <f>IF(ISNUMBER(A143),TRUNC((IF(174.393&lt;A143,M143,TRUNC(10^(0.794358141*((LOG((A143/174.393)/LOG(10))*(LOG((A143/174.393)/LOG(10)))))),4)*M143*TRUNC((LOOKUP(2016-C143,'Malone-Faber'!A:A,'Malone-Faber'!B:B)),4))),4),0)</f>
        <v>305.39030000000002</v>
      </c>
      <c r="O143" s="94"/>
    </row>
    <row r="144" spans="1:15" x14ac:dyDescent="0.2">
      <c r="A144" s="104"/>
      <c r="B144" s="93"/>
      <c r="C144" s="87"/>
      <c r="D144" s="87"/>
      <c r="E144" s="103"/>
      <c r="F144" s="103"/>
      <c r="G144" s="103"/>
      <c r="H144" s="23">
        <f t="shared" si="33"/>
        <v>0</v>
      </c>
      <c r="I144" s="103"/>
      <c r="J144" s="103"/>
      <c r="K144" s="103"/>
      <c r="L144" s="23">
        <f t="shared" si="34"/>
        <v>0</v>
      </c>
      <c r="M144" s="23">
        <f t="shared" si="35"/>
        <v>0</v>
      </c>
      <c r="N144" s="20">
        <f>IF(ISNUMBER(A144),TRUNC((IF(174.393&lt;A144,M144,TRUNC(10^(0.794358141*((LOG((A144/174.393)/LOG(10))*(LOG((A144/174.393)/LOG(10)))))),4)*M144*TRUNC((LOOKUP(2016-C144,'Malone-Faber'!A:A,'Malone-Faber'!B:B)),4))),4),0)</f>
        <v>0</v>
      </c>
      <c r="O144" s="94"/>
    </row>
    <row r="145" spans="1:15" x14ac:dyDescent="0.2">
      <c r="A145" s="104"/>
      <c r="B145" s="93"/>
      <c r="C145" s="87"/>
      <c r="D145" s="87"/>
      <c r="E145" s="103"/>
      <c r="F145" s="103"/>
      <c r="G145" s="103"/>
      <c r="H145" s="23">
        <f t="shared" si="33"/>
        <v>0</v>
      </c>
      <c r="I145" s="103"/>
      <c r="J145" s="103"/>
      <c r="K145" s="103"/>
      <c r="L145" s="23">
        <f t="shared" si="34"/>
        <v>0</v>
      </c>
      <c r="M145" s="23">
        <f t="shared" si="35"/>
        <v>0</v>
      </c>
      <c r="N145" s="20">
        <f>IF(ISNUMBER(A145),TRUNC((IF(174.393&lt;A145,M145,TRUNC(10^(0.794358141*((LOG((A145/174.393)/LOG(10))*(LOG((A145/174.393)/LOG(10)))))),4)*M145*TRUNC((LOOKUP(2016-C145,'Malone-Faber'!A:A,'Malone-Faber'!B:B)),4))),4),0)</f>
        <v>0</v>
      </c>
      <c r="O145" s="94"/>
    </row>
    <row r="146" spans="1:15" x14ac:dyDescent="0.2">
      <c r="A146" s="104">
        <v>94</v>
      </c>
      <c r="B146" s="101" t="s">
        <v>86</v>
      </c>
      <c r="C146" s="87">
        <v>1948</v>
      </c>
      <c r="D146" s="102" t="s">
        <v>68</v>
      </c>
      <c r="E146" s="103">
        <v>55</v>
      </c>
      <c r="F146" s="103">
        <v>60</v>
      </c>
      <c r="G146" s="103">
        <v>-65</v>
      </c>
      <c r="H146" s="23">
        <f t="shared" si="33"/>
        <v>60</v>
      </c>
      <c r="I146" s="103">
        <v>70</v>
      </c>
      <c r="J146" s="103">
        <v>75</v>
      </c>
      <c r="K146" s="103">
        <v>-80</v>
      </c>
      <c r="L146" s="23">
        <f t="shared" si="34"/>
        <v>75</v>
      </c>
      <c r="M146" s="23">
        <f t="shared" si="35"/>
        <v>135</v>
      </c>
      <c r="N146" s="20">
        <f>IF(ISNUMBER(A146),TRUNC((IF(174.393&lt;A146,M146,TRUNC(10^(0.794358141*((LOG((A146/174.393)/LOG(10))*(LOG((A146/174.393)/LOG(10)))))),4)*M146*TRUNC((LOOKUP(2016-C146,'Malone-Faber'!A:A,'Malone-Faber'!B:B)),4))),4),0)</f>
        <v>274.02640000000002</v>
      </c>
      <c r="O146" s="94"/>
    </row>
    <row r="147" spans="1:15" x14ac:dyDescent="0.2">
      <c r="A147" s="104"/>
      <c r="B147" s="93"/>
      <c r="C147" s="87"/>
      <c r="D147" s="87"/>
      <c r="E147" s="103"/>
      <c r="F147" s="103"/>
      <c r="G147" s="103"/>
      <c r="H147" s="23">
        <f t="shared" ref="H147:H210" si="39">IF(MAX(E147:G147)&lt;0,0,MAX(E147:G147))</f>
        <v>0</v>
      </c>
      <c r="I147" s="103"/>
      <c r="J147" s="103"/>
      <c r="K147" s="103"/>
      <c r="L147" s="23">
        <f t="shared" ref="L147:L210" si="40">IF(MAX(I147:K147)&lt;0,0,MAX(I147:K147))</f>
        <v>0</v>
      </c>
      <c r="M147" s="23">
        <f t="shared" ref="M147:M210" si="41">SUM(H147,L147)</f>
        <v>0</v>
      </c>
      <c r="N147" s="20">
        <f>IF(ISNUMBER(A147),TRUNC((IF(174.393&lt;A147,M147,TRUNC(10^(0.794358141*((LOG((A147/174.393)/LOG(10))*(LOG((A147/174.393)/LOG(10)))))),4)*M147*TRUNC((LOOKUP(2016-C147,'Malone-Faber'!A:A,'Malone-Faber'!B:B)),4))),4),0)</f>
        <v>0</v>
      </c>
      <c r="O147" s="94"/>
    </row>
    <row r="148" spans="1:15" x14ac:dyDescent="0.2">
      <c r="A148" s="105"/>
      <c r="B148" s="106"/>
      <c r="C148" s="107"/>
      <c r="D148" s="107"/>
      <c r="E148" s="108"/>
      <c r="F148" s="108"/>
      <c r="G148" s="108"/>
      <c r="H148" s="73">
        <f t="shared" si="39"/>
        <v>0</v>
      </c>
      <c r="I148" s="108"/>
      <c r="J148" s="108"/>
      <c r="K148" s="108"/>
      <c r="L148" s="73">
        <f t="shared" si="40"/>
        <v>0</v>
      </c>
      <c r="M148" s="73">
        <f t="shared" si="41"/>
        <v>0</v>
      </c>
      <c r="N148" s="109">
        <f>IF(ISNUMBER(A148),TRUNC((IF(174.393&lt;A148,M148,TRUNC(10^(0.794358141*((LOG((A148/174.393)/LOG(10))*(LOG((A148/174.393)/LOG(10)))))),4)*M148*TRUNC((LOOKUP(2016-C148,'Malone-Faber'!A:A,'Malone-Faber'!B:B)),4))),4),0)</f>
        <v>0</v>
      </c>
      <c r="O148" s="110"/>
    </row>
    <row r="149" spans="1:15" x14ac:dyDescent="0.2">
      <c r="A149" s="111"/>
      <c r="B149" s="101"/>
      <c r="C149" s="87"/>
      <c r="D149" s="102"/>
      <c r="E149" s="103"/>
      <c r="F149" s="103"/>
      <c r="G149" s="103"/>
      <c r="H149" s="23"/>
      <c r="I149" s="103"/>
      <c r="J149" s="103"/>
      <c r="K149" s="103"/>
      <c r="L149" s="23"/>
      <c r="M149" s="23"/>
      <c r="N149" s="20"/>
      <c r="O149" s="94"/>
    </row>
    <row r="150" spans="1:15" x14ac:dyDescent="0.2">
      <c r="A150" s="112"/>
      <c r="B150" s="113"/>
      <c r="C150" s="114"/>
      <c r="D150" s="114"/>
      <c r="E150" s="115"/>
      <c r="F150" s="115"/>
      <c r="G150" s="115"/>
      <c r="H150" s="82">
        <f t="shared" si="39"/>
        <v>0</v>
      </c>
      <c r="I150" s="115"/>
      <c r="J150" s="115"/>
      <c r="K150" s="115"/>
      <c r="L150" s="82">
        <f t="shared" si="40"/>
        <v>0</v>
      </c>
      <c r="M150" s="82">
        <f t="shared" si="41"/>
        <v>0</v>
      </c>
      <c r="N150" s="84">
        <f>IF(ISNUMBER(A150),TRUNC((IF(174.393&lt;A150,M150,TRUNC(10^(0.794358141*((LOG((A150/174.393)/LOG(10))*(LOG((A150/174.393)/LOG(10)))))),4)*M150*TRUNC((LOOKUP(2016-C150,'Malone-Faber'!A:A,'Malone-Faber'!B:B)),4))),4),0)</f>
        <v>0</v>
      </c>
      <c r="O150" s="116"/>
    </row>
    <row r="151" spans="1:15" x14ac:dyDescent="0.2">
      <c r="A151" s="104"/>
      <c r="B151" s="101"/>
      <c r="C151" s="87"/>
      <c r="D151" s="87"/>
      <c r="E151" s="103"/>
      <c r="F151" s="103"/>
      <c r="G151" s="103"/>
      <c r="H151" s="23">
        <f t="shared" si="39"/>
        <v>0</v>
      </c>
      <c r="I151" s="103"/>
      <c r="J151" s="103"/>
      <c r="K151" s="103"/>
      <c r="L151" s="23">
        <f t="shared" si="40"/>
        <v>0</v>
      </c>
      <c r="M151" s="23">
        <f t="shared" si="41"/>
        <v>0</v>
      </c>
      <c r="N151" s="20">
        <f>IF(ISNUMBER(A151),TRUNC((IF(174.393&lt;A151,M151,TRUNC(10^(0.794358141*((LOG((A151/174.393)/LOG(10))*(LOG((A151/174.393)/LOG(10)))))),4)*M151*TRUNC((LOOKUP(2016-C151,'Malone-Faber'!A:A,'Malone-Faber'!B:B)),4))),4),0)</f>
        <v>0</v>
      </c>
      <c r="O151" s="94"/>
    </row>
    <row r="152" spans="1:15" x14ac:dyDescent="0.2">
      <c r="A152" s="104">
        <v>60.8</v>
      </c>
      <c r="B152" s="101" t="s">
        <v>88</v>
      </c>
      <c r="C152" s="87">
        <v>1948</v>
      </c>
      <c r="D152" s="102" t="s">
        <v>96</v>
      </c>
      <c r="E152" s="103">
        <v>58</v>
      </c>
      <c r="F152" s="103">
        <v>61</v>
      </c>
      <c r="G152" s="103">
        <v>-63</v>
      </c>
      <c r="H152" s="23">
        <f t="shared" si="39"/>
        <v>61</v>
      </c>
      <c r="I152" s="103">
        <v>75</v>
      </c>
      <c r="J152" s="103">
        <v>81</v>
      </c>
      <c r="K152" s="103">
        <v>83</v>
      </c>
      <c r="L152" s="23">
        <f t="shared" si="40"/>
        <v>83</v>
      </c>
      <c r="M152" s="23">
        <f t="shared" si="41"/>
        <v>144</v>
      </c>
      <c r="N152" s="20">
        <f>IF(ISNUMBER(A152),TRUNC((IF(174.393&lt;A152,M152,TRUNC(10^(0.794358141*((LOG((A152/174.393)/LOG(10))*(LOG((A152/174.393)/LOG(10)))))),4)*M152*TRUNC((LOOKUP(2016-C152,'Malone-Faber'!A:A,'Malone-Faber'!B:B)),4))),4),0)</f>
        <v>375.79669999999999</v>
      </c>
      <c r="O152" s="94"/>
    </row>
    <row r="153" spans="1:15" x14ac:dyDescent="0.2">
      <c r="A153" s="104"/>
      <c r="B153" s="93"/>
      <c r="C153" s="87"/>
      <c r="D153" s="87"/>
      <c r="E153" s="103"/>
      <c r="F153" s="103"/>
      <c r="G153" s="103"/>
      <c r="H153" s="23">
        <f t="shared" si="39"/>
        <v>0</v>
      </c>
      <c r="I153" s="103"/>
      <c r="J153" s="103"/>
      <c r="K153" s="103"/>
      <c r="L153" s="23">
        <f t="shared" si="40"/>
        <v>0</v>
      </c>
      <c r="M153" s="23">
        <f t="shared" si="41"/>
        <v>0</v>
      </c>
      <c r="N153" s="20">
        <f>IF(ISNUMBER(A153),TRUNC((IF(174.393&lt;A153,M153,TRUNC(10^(0.794358141*((LOG((A153/174.393)/LOG(10))*(LOG((A153/174.393)/LOG(10)))))),4)*M153*TRUNC((LOOKUP(2016-C153,'Malone-Faber'!A:A,'Malone-Faber'!B:B)),4))),4),0)</f>
        <v>0</v>
      </c>
      <c r="O153" s="94"/>
    </row>
    <row r="154" spans="1:15" x14ac:dyDescent="0.2">
      <c r="A154" s="104"/>
      <c r="B154" s="93"/>
      <c r="C154" s="87"/>
      <c r="D154" s="87"/>
      <c r="E154" s="103"/>
      <c r="F154" s="103"/>
      <c r="G154" s="103"/>
      <c r="H154" s="23">
        <f t="shared" si="39"/>
        <v>0</v>
      </c>
      <c r="I154" s="103"/>
      <c r="J154" s="103"/>
      <c r="K154" s="103"/>
      <c r="L154" s="23">
        <f t="shared" si="40"/>
        <v>0</v>
      </c>
      <c r="M154" s="23">
        <f t="shared" si="41"/>
        <v>0</v>
      </c>
      <c r="N154" s="20">
        <f>IF(ISNUMBER(A154),TRUNC((IF(174.393&lt;A154,M154,TRUNC(10^(0.794358141*((LOG((A154/174.393)/LOG(10))*(LOG((A154/174.393)/LOG(10)))))),4)*M154*TRUNC((LOOKUP(2016-C154,'Malone-Faber'!A:A,'Malone-Faber'!B:B)),4))),4),0)</f>
        <v>0</v>
      </c>
      <c r="O154" s="94"/>
    </row>
    <row r="155" spans="1:15" ht="13.5" thickBot="1" x14ac:dyDescent="0.25">
      <c r="A155" s="117">
        <v>99.4</v>
      </c>
      <c r="B155" s="118" t="s">
        <v>89</v>
      </c>
      <c r="C155" s="88">
        <v>1947</v>
      </c>
      <c r="D155" s="119" t="s">
        <v>57</v>
      </c>
      <c r="E155" s="120">
        <v>-85</v>
      </c>
      <c r="F155" s="120">
        <v>-88</v>
      </c>
      <c r="G155" s="120">
        <v>88</v>
      </c>
      <c r="H155" s="42">
        <f t="shared" si="39"/>
        <v>88</v>
      </c>
      <c r="I155" s="120">
        <v>105</v>
      </c>
      <c r="J155" s="120">
        <v>110</v>
      </c>
      <c r="K155" s="120">
        <v>115</v>
      </c>
      <c r="L155" s="42">
        <f t="shared" si="40"/>
        <v>115</v>
      </c>
      <c r="M155" s="42">
        <f t="shared" si="41"/>
        <v>203</v>
      </c>
      <c r="N155" s="44">
        <f>IF(ISNUMBER(A155),TRUNC((IF(174.393&lt;A155,M155,TRUNC(10^(0.794358141*((LOG((A155/174.393)/LOG(10))*(LOG((A155/174.393)/LOG(10)))))),4)*M155*TRUNC((LOOKUP(2016-C155,'Malone-Faber'!A:A,'Malone-Faber'!B:B)),4))),4),0)</f>
        <v>412.596</v>
      </c>
      <c r="O155" s="96"/>
    </row>
    <row r="156" spans="1:15" ht="13.5" thickBot="1" x14ac:dyDescent="0.25">
      <c r="A156" s="148" t="s">
        <v>113</v>
      </c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2"/>
    </row>
    <row r="157" spans="1:15" x14ac:dyDescent="0.2">
      <c r="A157" s="126"/>
      <c r="B157" s="122" t="s">
        <v>112</v>
      </c>
      <c r="C157" s="86"/>
      <c r="D157" s="86"/>
      <c r="E157" s="123"/>
      <c r="F157" s="123"/>
      <c r="G157" s="123"/>
      <c r="H157" s="33">
        <f t="shared" si="39"/>
        <v>0</v>
      </c>
      <c r="I157" s="123"/>
      <c r="J157" s="123"/>
      <c r="K157" s="123"/>
      <c r="L157" s="33">
        <f t="shared" si="40"/>
        <v>0</v>
      </c>
      <c r="M157" s="33">
        <f t="shared" si="41"/>
        <v>0</v>
      </c>
      <c r="N157" s="35">
        <f>IF(ISNUMBER(A157),TRUNC((IF(174.393&lt;A157,M157,TRUNC(10^(0.794358141*((LOG((A157/174.393)/LOG(10))*(LOG((A157/174.393)/LOG(10)))))),4)*M157*TRUNC((LOOKUP(2016-C157,'Malone-Faber'!A:A,'Malone-Faber'!B:B)),4))),4),0)</f>
        <v>0</v>
      </c>
      <c r="O157" s="99"/>
    </row>
    <row r="158" spans="1:15" x14ac:dyDescent="0.2">
      <c r="A158" s="104">
        <v>138.30000000000001</v>
      </c>
      <c r="B158" s="101" t="s">
        <v>99</v>
      </c>
      <c r="C158" s="87">
        <v>1952</v>
      </c>
      <c r="D158" s="102" t="s">
        <v>95</v>
      </c>
      <c r="E158" s="103">
        <v>40</v>
      </c>
      <c r="F158" s="121"/>
      <c r="G158" s="121"/>
      <c r="H158" s="23">
        <f t="shared" si="39"/>
        <v>40</v>
      </c>
      <c r="I158" s="103">
        <v>50</v>
      </c>
      <c r="J158" s="121"/>
      <c r="K158" s="121"/>
      <c r="L158" s="23">
        <f t="shared" si="40"/>
        <v>50</v>
      </c>
      <c r="M158" s="23">
        <f t="shared" si="41"/>
        <v>90</v>
      </c>
      <c r="N158" s="20">
        <f>IF(ISNUMBER(A158),TRUNC((IF(174.393&lt;A158,M158,TRUNC(10^(0.794358141*((LOG((A158/174.393)/LOG(10))*(LOG((A158/174.393)/LOG(10)))))),4)*M158*TRUNC((LOOKUP(2016-C158,'Malone-Faber'!A:A,'Malone-Faber'!B:B)),4))),4),0)</f>
        <v>149.38820000000001</v>
      </c>
      <c r="O158" s="94"/>
    </row>
    <row r="159" spans="1:15" x14ac:dyDescent="0.2">
      <c r="A159" s="104"/>
      <c r="B159" s="93"/>
      <c r="C159" s="87"/>
      <c r="D159" s="87"/>
      <c r="E159" s="103"/>
      <c r="F159" s="103"/>
      <c r="G159" s="103"/>
      <c r="H159" s="23">
        <f t="shared" si="39"/>
        <v>0</v>
      </c>
      <c r="I159" s="103"/>
      <c r="J159" s="103"/>
      <c r="K159" s="103"/>
      <c r="L159" s="23">
        <f t="shared" si="40"/>
        <v>0</v>
      </c>
      <c r="M159" s="23">
        <f t="shared" si="41"/>
        <v>0</v>
      </c>
      <c r="N159" s="20">
        <f>IF(ISNUMBER(A159),TRUNC((IF(174.393&lt;A159,M159,TRUNC(10^(0.794358141*((LOG((A159/174.393)/LOG(10))*(LOG((A159/174.393)/LOG(10)))))),4)*M159*TRUNC((LOOKUP(2016-C159,'Malone-Faber'!A:A,'Malone-Faber'!B:B)),4))),4),0)</f>
        <v>0</v>
      </c>
      <c r="O159" s="94"/>
    </row>
    <row r="160" spans="1:15" x14ac:dyDescent="0.2">
      <c r="A160" s="104"/>
      <c r="B160" s="101" t="s">
        <v>111</v>
      </c>
      <c r="C160" s="87"/>
      <c r="D160" s="87"/>
      <c r="E160" s="103"/>
      <c r="F160" s="103"/>
      <c r="G160" s="103"/>
      <c r="H160" s="23">
        <f t="shared" si="39"/>
        <v>0</v>
      </c>
      <c r="I160" s="103"/>
      <c r="J160" s="103"/>
      <c r="K160" s="103"/>
      <c r="L160" s="23">
        <f t="shared" si="40"/>
        <v>0</v>
      </c>
      <c r="M160" s="23">
        <f t="shared" si="41"/>
        <v>0</v>
      </c>
      <c r="N160" s="20">
        <f>IF(ISNUMBER(A160),TRUNC((IF(174.393&lt;A160,M160,TRUNC(10^(0.794358141*((LOG((A160/174.393)/LOG(10))*(LOG((A160/174.393)/LOG(10)))))),4)*M160*TRUNC((LOOKUP(2016-C160,'Malone-Faber'!A:A,'Malone-Faber'!B:B)),4))),4),0)</f>
        <v>0</v>
      </c>
      <c r="O160" s="94"/>
    </row>
    <row r="161" spans="1:15" x14ac:dyDescent="0.2">
      <c r="A161" s="104">
        <v>76</v>
      </c>
      <c r="B161" s="101" t="s">
        <v>97</v>
      </c>
      <c r="C161" s="87">
        <v>1953</v>
      </c>
      <c r="D161" s="102" t="s">
        <v>101</v>
      </c>
      <c r="E161" s="103">
        <v>45</v>
      </c>
      <c r="F161" s="103">
        <v>50</v>
      </c>
      <c r="G161" s="103">
        <v>-51</v>
      </c>
      <c r="H161" s="23">
        <f t="shared" si="39"/>
        <v>50</v>
      </c>
      <c r="I161" s="103">
        <v>55</v>
      </c>
      <c r="J161" s="103">
        <v>60</v>
      </c>
      <c r="K161" s="103">
        <v>-65</v>
      </c>
      <c r="L161" s="23">
        <f t="shared" si="40"/>
        <v>60</v>
      </c>
      <c r="M161" s="23">
        <f t="shared" si="41"/>
        <v>110</v>
      </c>
      <c r="N161" s="20">
        <f>IF(ISNUMBER(A161),TRUNC((IF(174.393&lt;A161,M161,TRUNC(10^(0.794358141*((LOG((A161/174.393)/LOG(10))*(LOG((A161/174.393)/LOG(10)))))),4)*M161*TRUNC((LOOKUP(2016-C161,'Malone-Faber'!A:A,'Malone-Faber'!B:B)),4))),4),0)</f>
        <v>222.99449999999999</v>
      </c>
      <c r="O161" s="94"/>
    </row>
    <row r="162" spans="1:15" x14ac:dyDescent="0.2">
      <c r="A162" s="104"/>
      <c r="B162" s="93"/>
      <c r="C162" s="87"/>
      <c r="D162" s="87"/>
      <c r="E162" s="103"/>
      <c r="F162" s="103"/>
      <c r="G162" s="103"/>
      <c r="H162" s="23">
        <f t="shared" si="39"/>
        <v>0</v>
      </c>
      <c r="I162" s="103"/>
      <c r="J162" s="103"/>
      <c r="K162" s="103"/>
      <c r="L162" s="23">
        <f t="shared" si="40"/>
        <v>0</v>
      </c>
      <c r="M162" s="23">
        <f t="shared" si="41"/>
        <v>0</v>
      </c>
      <c r="N162" s="20">
        <f>IF(ISNUMBER(A162),TRUNC((IF(174.393&lt;A162,M162,TRUNC(10^(0.794358141*((LOG((A162/174.393)/LOG(10))*(LOG((A162/174.393)/LOG(10)))))),4)*M162*TRUNC((LOOKUP(2016-C162,'Malone-Faber'!A:A,'Malone-Faber'!B:B)),4))),4),0)</f>
        <v>0</v>
      </c>
      <c r="O162" s="94"/>
    </row>
    <row r="163" spans="1:15" x14ac:dyDescent="0.2">
      <c r="A163" s="104"/>
      <c r="B163" s="101" t="s">
        <v>110</v>
      </c>
      <c r="C163" s="87"/>
      <c r="D163" s="87"/>
      <c r="E163" s="103"/>
      <c r="F163" s="103"/>
      <c r="G163" s="103"/>
      <c r="H163" s="23">
        <f t="shared" si="39"/>
        <v>0</v>
      </c>
      <c r="I163" s="103"/>
      <c r="J163" s="103"/>
      <c r="K163" s="103"/>
      <c r="L163" s="23">
        <f t="shared" si="40"/>
        <v>0</v>
      </c>
      <c r="M163" s="23">
        <f t="shared" si="41"/>
        <v>0</v>
      </c>
      <c r="N163" s="20">
        <f>IF(ISNUMBER(A163),TRUNC((IF(174.393&lt;A163,M163,TRUNC(10^(0.794358141*((LOG((A163/174.393)/LOG(10))*(LOG((A163/174.393)/LOG(10)))))),4)*M163*TRUNC((LOOKUP(2016-C163,'Malone-Faber'!A:A,'Malone-Faber'!B:B)),4))),4),0)</f>
        <v>0</v>
      </c>
      <c r="O163" s="94"/>
    </row>
    <row r="164" spans="1:15" x14ac:dyDescent="0.2">
      <c r="A164" s="104">
        <v>88.7</v>
      </c>
      <c r="B164" s="101" t="s">
        <v>98</v>
      </c>
      <c r="C164" s="87">
        <v>1953</v>
      </c>
      <c r="D164" s="102" t="s">
        <v>100</v>
      </c>
      <c r="E164" s="103">
        <v>50</v>
      </c>
      <c r="F164" s="103">
        <v>58</v>
      </c>
      <c r="G164" s="103">
        <v>63</v>
      </c>
      <c r="H164" s="23">
        <f t="shared" si="39"/>
        <v>63</v>
      </c>
      <c r="I164" s="103">
        <v>75</v>
      </c>
      <c r="J164" s="103">
        <v>83</v>
      </c>
      <c r="K164" s="103">
        <v>-85</v>
      </c>
      <c r="L164" s="23">
        <f t="shared" si="40"/>
        <v>83</v>
      </c>
      <c r="M164" s="23">
        <f t="shared" si="41"/>
        <v>146</v>
      </c>
      <c r="N164" s="20">
        <f>IF(ISNUMBER(A164),TRUNC((IF(174.393&lt;A164,M164,TRUNC(10^(0.794358141*((LOG((A164/174.393)/LOG(10))*(LOG((A164/174.393)/LOG(10)))))),4)*M164*TRUNC((LOOKUP(2016-C164,'Malone-Faber'!A:A,'Malone-Faber'!B:B)),4))),4),0)</f>
        <v>273.1336</v>
      </c>
      <c r="O164" s="94"/>
    </row>
    <row r="165" spans="1:15" x14ac:dyDescent="0.2">
      <c r="A165" s="104"/>
      <c r="B165" s="93"/>
      <c r="C165" s="87"/>
      <c r="D165" s="87"/>
      <c r="E165" s="103"/>
      <c r="F165" s="103"/>
      <c r="G165" s="103"/>
      <c r="H165" s="23">
        <f t="shared" si="39"/>
        <v>0</v>
      </c>
      <c r="I165" s="103"/>
      <c r="J165" s="103"/>
      <c r="K165" s="103"/>
      <c r="L165" s="23">
        <f t="shared" si="40"/>
        <v>0</v>
      </c>
      <c r="M165" s="23">
        <f t="shared" si="41"/>
        <v>0</v>
      </c>
      <c r="N165" s="20">
        <f>IF(ISNUMBER(A165),TRUNC((IF(174.393&lt;A165,M165,TRUNC(10^(0.794358141*((LOG((A165/174.393)/LOG(10))*(LOG((A165/174.393)/LOG(10)))))),4)*M165*TRUNC((LOOKUP(2016-C165,'Malone-Faber'!A:A,'Malone-Faber'!B:B)),4))),4),0)</f>
        <v>0</v>
      </c>
      <c r="O165" s="94"/>
    </row>
    <row r="166" spans="1:15" x14ac:dyDescent="0.2">
      <c r="A166" s="104"/>
      <c r="B166" s="101" t="s">
        <v>109</v>
      </c>
      <c r="C166" s="87"/>
      <c r="D166" s="87"/>
      <c r="E166" s="103"/>
      <c r="F166" s="103"/>
      <c r="G166" s="103"/>
      <c r="H166" s="23">
        <f t="shared" si="39"/>
        <v>0</v>
      </c>
      <c r="I166" s="103"/>
      <c r="J166" s="103"/>
      <c r="K166" s="103"/>
      <c r="L166" s="23">
        <f t="shared" si="40"/>
        <v>0</v>
      </c>
      <c r="M166" s="23">
        <f t="shared" si="41"/>
        <v>0</v>
      </c>
      <c r="N166" s="20">
        <f>IF(ISNUMBER(A166),TRUNC((IF(174.393&lt;A166,M166,TRUNC(10^(0.794358141*((LOG((A166/174.393)/LOG(10))*(LOG((A166/174.393)/LOG(10)))))),4)*M166*TRUNC((LOOKUP(2016-C166,'Malone-Faber'!A:A,'Malone-Faber'!B:B)),4))),4),0)</f>
        <v>0</v>
      </c>
      <c r="O166" s="94"/>
    </row>
    <row r="167" spans="1:15" x14ac:dyDescent="0.2">
      <c r="A167" s="104">
        <v>84.2</v>
      </c>
      <c r="B167" s="101" t="s">
        <v>102</v>
      </c>
      <c r="C167" s="87">
        <v>1960</v>
      </c>
      <c r="D167" s="102" t="s">
        <v>103</v>
      </c>
      <c r="E167" s="103">
        <v>64</v>
      </c>
      <c r="F167" s="103">
        <v>-67</v>
      </c>
      <c r="G167" s="103">
        <v>67</v>
      </c>
      <c r="H167" s="23">
        <f t="shared" si="39"/>
        <v>67</v>
      </c>
      <c r="I167" s="103">
        <v>83</v>
      </c>
      <c r="J167" s="103">
        <v>85</v>
      </c>
      <c r="K167" s="103">
        <v>-90</v>
      </c>
      <c r="L167" s="23">
        <f t="shared" si="40"/>
        <v>85</v>
      </c>
      <c r="M167" s="23">
        <f t="shared" si="41"/>
        <v>152</v>
      </c>
      <c r="N167" s="20">
        <f>IF(ISNUMBER(A167),TRUNC((IF(174.393&lt;A167,M167,TRUNC(10^(0.794358141*((LOG((A167/174.393)/LOG(10))*(LOG((A167/174.393)/LOG(10)))))),4)*M167*TRUNC((LOOKUP(2016-C167,'Malone-Faber'!A:A,'Malone-Faber'!B:B)),4))),4),0)</f>
        <v>257.495</v>
      </c>
      <c r="O167" s="94"/>
    </row>
    <row r="168" spans="1:15" x14ac:dyDescent="0.2">
      <c r="A168" s="104">
        <v>85</v>
      </c>
      <c r="B168" s="101" t="s">
        <v>104</v>
      </c>
      <c r="C168" s="87">
        <v>1957</v>
      </c>
      <c r="D168" s="102" t="s">
        <v>105</v>
      </c>
      <c r="E168" s="103">
        <v>70</v>
      </c>
      <c r="F168" s="103">
        <v>75</v>
      </c>
      <c r="G168" s="103">
        <v>80</v>
      </c>
      <c r="H168" s="23">
        <f t="shared" si="39"/>
        <v>80</v>
      </c>
      <c r="I168" s="103">
        <v>85</v>
      </c>
      <c r="J168" s="103">
        <v>90</v>
      </c>
      <c r="K168" s="103">
        <v>95</v>
      </c>
      <c r="L168" s="23">
        <f t="shared" si="40"/>
        <v>95</v>
      </c>
      <c r="M168" s="23">
        <f t="shared" si="41"/>
        <v>175</v>
      </c>
      <c r="N168" s="20">
        <f>IF(ISNUMBER(A168),TRUNC((IF(174.393&lt;A168,M168,TRUNC(10^(0.794358141*((LOG((A168/174.393)/LOG(10))*(LOG((A168/174.393)/LOG(10)))))),4)*M168*TRUNC((LOOKUP(2016-C168,'Malone-Faber'!A:A,'Malone-Faber'!B:B)),4))),4),0)</f>
        <v>311.2407</v>
      </c>
      <c r="O168" s="94"/>
    </row>
    <row r="169" spans="1:15" x14ac:dyDescent="0.2">
      <c r="A169" s="104"/>
      <c r="B169" s="93"/>
      <c r="C169" s="87"/>
      <c r="D169" s="87"/>
      <c r="E169" s="103"/>
      <c r="F169" s="103"/>
      <c r="G169" s="103"/>
      <c r="H169" s="23">
        <f t="shared" si="39"/>
        <v>0</v>
      </c>
      <c r="I169" s="103"/>
      <c r="J169" s="103"/>
      <c r="K169" s="103"/>
      <c r="L169" s="23">
        <f t="shared" si="40"/>
        <v>0</v>
      </c>
      <c r="M169" s="23">
        <f t="shared" si="41"/>
        <v>0</v>
      </c>
      <c r="N169" s="20">
        <f>IF(ISNUMBER(A169),TRUNC((IF(174.393&lt;A169,M169,TRUNC(10^(0.794358141*((LOG((A169/174.393)/LOG(10))*(LOG((A169/174.393)/LOG(10)))))),4)*M169*TRUNC((LOOKUP(2016-C169,'Malone-Faber'!A:A,'Malone-Faber'!B:B)),4))),4),0)</f>
        <v>0</v>
      </c>
      <c r="O169" s="94"/>
    </row>
    <row r="170" spans="1:15" x14ac:dyDescent="0.2">
      <c r="A170" s="104"/>
      <c r="B170" s="93"/>
      <c r="C170" s="87"/>
      <c r="D170" s="87"/>
      <c r="E170" s="103"/>
      <c r="F170" s="103"/>
      <c r="G170" s="103"/>
      <c r="H170" s="23">
        <f t="shared" si="39"/>
        <v>0</v>
      </c>
      <c r="I170" s="103"/>
      <c r="J170" s="103"/>
      <c r="K170" s="103"/>
      <c r="L170" s="23">
        <f t="shared" si="40"/>
        <v>0</v>
      </c>
      <c r="M170" s="23">
        <f t="shared" si="41"/>
        <v>0</v>
      </c>
      <c r="N170" s="20">
        <f>IF(ISNUMBER(A170),TRUNC((IF(174.393&lt;A170,M170,TRUNC(10^(0.794358141*((LOG((A170/174.393)/LOG(10))*(LOG((A170/174.393)/LOG(10)))))),4)*M170*TRUNC((LOOKUP(2016-C170,'Malone-Faber'!A:A,'Malone-Faber'!B:B)),4))),4),0)</f>
        <v>0</v>
      </c>
      <c r="O170" s="94"/>
    </row>
    <row r="171" spans="1:15" x14ac:dyDescent="0.2">
      <c r="A171" s="104"/>
      <c r="B171" s="101" t="s">
        <v>108</v>
      </c>
      <c r="C171" s="87"/>
      <c r="D171" s="87"/>
      <c r="E171" s="103"/>
      <c r="F171" s="103"/>
      <c r="G171" s="103"/>
      <c r="H171" s="23">
        <f t="shared" si="39"/>
        <v>0</v>
      </c>
      <c r="I171" s="103"/>
      <c r="J171" s="103"/>
      <c r="K171" s="103"/>
      <c r="L171" s="23">
        <f t="shared" si="40"/>
        <v>0</v>
      </c>
      <c r="M171" s="23">
        <f t="shared" si="41"/>
        <v>0</v>
      </c>
      <c r="N171" s="20">
        <f>IF(ISNUMBER(A171),TRUNC((IF(174.393&lt;A171,M171,TRUNC(10^(0.794358141*((LOG((A171/174.393)/LOG(10))*(LOG((A171/174.393)/LOG(10)))))),4)*M171*TRUNC((LOOKUP(2016-C171,'Malone-Faber'!A:A,'Malone-Faber'!B:B)),4))),4),0)</f>
        <v>0</v>
      </c>
      <c r="O171" s="94"/>
    </row>
    <row r="172" spans="1:15" x14ac:dyDescent="0.2">
      <c r="A172" s="104">
        <v>104.5</v>
      </c>
      <c r="B172" s="101" t="s">
        <v>106</v>
      </c>
      <c r="C172" s="87">
        <v>1958</v>
      </c>
      <c r="D172" s="102" t="s">
        <v>107</v>
      </c>
      <c r="E172" s="103">
        <v>75</v>
      </c>
      <c r="F172" s="103">
        <v>84</v>
      </c>
      <c r="G172" s="103">
        <v>-89</v>
      </c>
      <c r="H172" s="23">
        <f t="shared" si="39"/>
        <v>84</v>
      </c>
      <c r="I172" s="103">
        <v>105</v>
      </c>
      <c r="J172" s="103">
        <v>110</v>
      </c>
      <c r="K172" s="103">
        <v>116</v>
      </c>
      <c r="L172" s="23">
        <f t="shared" si="40"/>
        <v>116</v>
      </c>
      <c r="M172" s="23">
        <f t="shared" si="41"/>
        <v>200</v>
      </c>
      <c r="N172" s="20">
        <f>IF(ISNUMBER(A172),TRUNC((IF(174.393&lt;A172,M172,TRUNC(10^(0.794358141*((LOG((A172/174.393)/LOG(10))*(LOG((A172/174.393)/LOG(10)))))),4)*M172*TRUNC((LOOKUP(2016-C172,'Malone-Faber'!A:A,'Malone-Faber'!B:B)),4))),4),0)</f>
        <v>320.12670000000003</v>
      </c>
      <c r="O172" s="94"/>
    </row>
    <row r="173" spans="1:15" ht="13.5" thickBot="1" x14ac:dyDescent="0.25">
      <c r="A173" s="105"/>
      <c r="B173" s="106"/>
      <c r="C173" s="106"/>
      <c r="D173" s="106"/>
      <c r="E173" s="106"/>
      <c r="F173" s="106"/>
      <c r="G173" s="106"/>
      <c r="H173" s="73">
        <f t="shared" si="39"/>
        <v>0</v>
      </c>
      <c r="I173" s="106"/>
      <c r="J173" s="106"/>
      <c r="K173" s="106"/>
      <c r="L173" s="73">
        <f t="shared" si="40"/>
        <v>0</v>
      </c>
      <c r="M173" s="73">
        <f t="shared" si="41"/>
        <v>0</v>
      </c>
      <c r="N173" s="109">
        <f>IF(ISNUMBER(A173),TRUNC((IF(174.393&lt;A173,M173,TRUNC(10^(0.794358141*((LOG((A173/174.393)/LOG(10))*(LOG((A173/174.393)/LOG(10)))))),4)*M173*TRUNC((LOOKUP(2016-C173,'Malone-Faber'!A:A,'Malone-Faber'!B:B)),4))),4),0)</f>
        <v>0</v>
      </c>
      <c r="O173" s="110"/>
    </row>
    <row r="174" spans="1:15" ht="13.5" thickBot="1" x14ac:dyDescent="0.25">
      <c r="A174" s="148" t="s">
        <v>114</v>
      </c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2"/>
    </row>
    <row r="175" spans="1:15" x14ac:dyDescent="0.2">
      <c r="A175" s="112"/>
      <c r="B175" s="113"/>
      <c r="C175" s="113"/>
      <c r="D175" s="113"/>
      <c r="E175" s="113"/>
      <c r="F175" s="113"/>
      <c r="G175" s="113"/>
      <c r="H175" s="82">
        <f t="shared" si="39"/>
        <v>0</v>
      </c>
      <c r="I175" s="113"/>
      <c r="J175" s="113"/>
      <c r="K175" s="113"/>
      <c r="L175" s="82">
        <f t="shared" si="40"/>
        <v>0</v>
      </c>
      <c r="M175" s="82">
        <f t="shared" si="41"/>
        <v>0</v>
      </c>
      <c r="N175" s="84">
        <f>IF(ISNUMBER(A175),TRUNC((IF(174.393&lt;A175,M175,TRUNC(10^(0.794358141*((LOG((A175/174.393)/LOG(10))*(LOG((A175/174.393)/LOG(10)))))),4)*M175*TRUNC((LOOKUP(2016-C175,'Malone-Faber'!A:A,'Malone-Faber'!B:B)),4))),4),0)</f>
        <v>0</v>
      </c>
      <c r="O175" s="116"/>
    </row>
    <row r="176" spans="1:15" x14ac:dyDescent="0.2">
      <c r="A176" s="104"/>
      <c r="B176" s="101" t="s">
        <v>115</v>
      </c>
      <c r="C176" s="93"/>
      <c r="D176" s="93"/>
      <c r="E176" s="103"/>
      <c r="F176" s="103"/>
      <c r="G176" s="103"/>
      <c r="H176" s="23">
        <f t="shared" si="39"/>
        <v>0</v>
      </c>
      <c r="I176" s="103"/>
      <c r="J176" s="103"/>
      <c r="K176" s="103"/>
      <c r="L176" s="23">
        <f t="shared" si="40"/>
        <v>0</v>
      </c>
      <c r="M176" s="23">
        <f t="shared" si="41"/>
        <v>0</v>
      </c>
      <c r="N176" s="20">
        <f>IF(ISNUMBER(A176),TRUNC((IF(174.393&lt;A176,M176,TRUNC(10^(0.794358141*((LOG((A176/174.393)/LOG(10))*(LOG((A176/174.393)/LOG(10)))))),4)*M176*TRUNC((LOOKUP(2016-C176,'Malone-Faber'!A:A,'Malone-Faber'!B:B)),4))),4),0)</f>
        <v>0</v>
      </c>
      <c r="O176" s="94"/>
    </row>
    <row r="177" spans="1:15" x14ac:dyDescent="0.2">
      <c r="A177" s="104">
        <v>73.599999999999994</v>
      </c>
      <c r="B177" s="101" t="s">
        <v>116</v>
      </c>
      <c r="C177" s="87">
        <v>1965</v>
      </c>
      <c r="D177" s="102" t="s">
        <v>60</v>
      </c>
      <c r="E177" s="103">
        <v>70</v>
      </c>
      <c r="F177" s="103">
        <v>75</v>
      </c>
      <c r="G177" s="103">
        <v>80</v>
      </c>
      <c r="H177" s="23">
        <f t="shared" si="39"/>
        <v>80</v>
      </c>
      <c r="I177" s="103">
        <v>90</v>
      </c>
      <c r="J177" s="103">
        <v>95</v>
      </c>
      <c r="K177" s="103">
        <v>100</v>
      </c>
      <c r="L177" s="23">
        <f t="shared" si="40"/>
        <v>100</v>
      </c>
      <c r="M177" s="23">
        <f t="shared" si="41"/>
        <v>180</v>
      </c>
      <c r="N177" s="20">
        <f>IF(ISNUMBER(A177),TRUNC((IF(174.393&lt;A177,M177,TRUNC(10^(0.794358141*((LOG((A177/174.393)/LOG(10))*(LOG((A177/174.393)/LOG(10)))))),4)*M177*TRUNC((LOOKUP(2016-C177,'Malone-Faber'!A:A,'Malone-Faber'!B:B)),4))),4),0)</f>
        <v>301.7937</v>
      </c>
      <c r="O177" s="94"/>
    </row>
    <row r="178" spans="1:15" x14ac:dyDescent="0.2">
      <c r="A178" s="104"/>
      <c r="B178" s="93"/>
      <c r="C178" s="87"/>
      <c r="D178" s="87"/>
      <c r="E178" s="103"/>
      <c r="F178" s="103"/>
      <c r="G178" s="103"/>
      <c r="H178" s="23">
        <f t="shared" si="39"/>
        <v>0</v>
      </c>
      <c r="I178" s="103"/>
      <c r="J178" s="103"/>
      <c r="K178" s="103"/>
      <c r="L178" s="23">
        <f t="shared" si="40"/>
        <v>0</v>
      </c>
      <c r="M178" s="23">
        <f t="shared" si="41"/>
        <v>0</v>
      </c>
      <c r="N178" s="20">
        <f>IF(ISNUMBER(A178),TRUNC((IF(174.393&lt;A178,M178,TRUNC(10^(0.794358141*((LOG((A178/174.393)/LOG(10))*(LOG((A178/174.393)/LOG(10)))))),4)*M178*TRUNC((LOOKUP(2016-C178,'Malone-Faber'!A:A,'Malone-Faber'!B:B)),4))),4),0)</f>
        <v>0</v>
      </c>
      <c r="O178" s="94"/>
    </row>
    <row r="179" spans="1:15" x14ac:dyDescent="0.2">
      <c r="A179" s="104"/>
      <c r="B179" s="101" t="s">
        <v>117</v>
      </c>
      <c r="C179" s="87"/>
      <c r="D179" s="87"/>
      <c r="E179" s="103"/>
      <c r="F179" s="103"/>
      <c r="G179" s="103"/>
      <c r="H179" s="23">
        <f t="shared" si="39"/>
        <v>0</v>
      </c>
      <c r="I179" s="103"/>
      <c r="J179" s="103"/>
      <c r="K179" s="103"/>
      <c r="L179" s="23">
        <f t="shared" si="40"/>
        <v>0</v>
      </c>
      <c r="M179" s="23">
        <f t="shared" si="41"/>
        <v>0</v>
      </c>
      <c r="N179" s="20">
        <f>IF(ISNUMBER(A179),TRUNC((IF(174.393&lt;A179,M179,TRUNC(10^(0.794358141*((LOG((A179/174.393)/LOG(10))*(LOG((A179/174.393)/LOG(10)))))),4)*M179*TRUNC((LOOKUP(2016-C179,'Malone-Faber'!A:A,'Malone-Faber'!B:B)),4))),4),0)</f>
        <v>0</v>
      </c>
      <c r="O179" s="94"/>
    </row>
    <row r="180" spans="1:15" x14ac:dyDescent="0.2">
      <c r="A180" s="104">
        <v>84.5</v>
      </c>
      <c r="B180" s="101" t="s">
        <v>118</v>
      </c>
      <c r="C180" s="87">
        <v>1964</v>
      </c>
      <c r="D180" s="102" t="s">
        <v>129</v>
      </c>
      <c r="E180" s="103">
        <v>-70</v>
      </c>
      <c r="F180" s="103">
        <v>-70</v>
      </c>
      <c r="G180" s="103">
        <v>70</v>
      </c>
      <c r="H180" s="23">
        <f t="shared" si="39"/>
        <v>70</v>
      </c>
      <c r="I180" s="103">
        <v>90</v>
      </c>
      <c r="J180" s="103">
        <v>95</v>
      </c>
      <c r="K180" s="103">
        <v>-100</v>
      </c>
      <c r="L180" s="23">
        <f t="shared" si="40"/>
        <v>95</v>
      </c>
      <c r="M180" s="23">
        <f t="shared" si="41"/>
        <v>165</v>
      </c>
      <c r="N180" s="20">
        <f>IF(ISNUMBER(A180),TRUNC((IF(174.393&lt;A180,M180,TRUNC(10^(0.794358141*((LOG((A180/174.393)/LOG(10))*(LOG((A180/174.393)/LOG(10)))))),4)*M180*TRUNC((LOOKUP(2016-C180,'Malone-Faber'!A:A,'Malone-Faber'!B:B)),4))),4),0)</f>
        <v>260.28179999999998</v>
      </c>
      <c r="O180" s="94"/>
    </row>
    <row r="181" spans="1:15" x14ac:dyDescent="0.2">
      <c r="A181" s="104"/>
      <c r="B181" s="93"/>
      <c r="C181" s="87"/>
      <c r="D181" s="87"/>
      <c r="E181" s="103"/>
      <c r="F181" s="103"/>
      <c r="G181" s="103"/>
      <c r="H181" s="23">
        <f t="shared" si="39"/>
        <v>0</v>
      </c>
      <c r="I181" s="103"/>
      <c r="J181" s="103"/>
      <c r="K181" s="103"/>
      <c r="L181" s="23">
        <f t="shared" si="40"/>
        <v>0</v>
      </c>
      <c r="M181" s="23">
        <f t="shared" si="41"/>
        <v>0</v>
      </c>
      <c r="N181" s="20">
        <f>IF(ISNUMBER(A181),TRUNC((IF(174.393&lt;A181,M181,TRUNC(10^(0.794358141*((LOG((A181/174.393)/LOG(10))*(LOG((A181/174.393)/LOG(10)))))),4)*M181*TRUNC((LOOKUP(2016-C181,'Malone-Faber'!A:A,'Malone-Faber'!B:B)),4))),4),0)</f>
        <v>0</v>
      </c>
      <c r="O181" s="94"/>
    </row>
    <row r="182" spans="1:15" x14ac:dyDescent="0.2">
      <c r="A182" s="104"/>
      <c r="B182" s="101" t="s">
        <v>119</v>
      </c>
      <c r="C182" s="87"/>
      <c r="D182" s="87"/>
      <c r="E182" s="103"/>
      <c r="F182" s="103"/>
      <c r="G182" s="103"/>
      <c r="H182" s="23">
        <f t="shared" si="39"/>
        <v>0</v>
      </c>
      <c r="I182" s="103"/>
      <c r="J182" s="103"/>
      <c r="K182" s="103"/>
      <c r="L182" s="23">
        <f t="shared" si="40"/>
        <v>0</v>
      </c>
      <c r="M182" s="23">
        <f t="shared" si="41"/>
        <v>0</v>
      </c>
      <c r="N182" s="20">
        <f>IF(ISNUMBER(A182),TRUNC((IF(174.393&lt;A182,M182,TRUNC(10^(0.794358141*((LOG((A182/174.393)/LOG(10))*(LOG((A182/174.393)/LOG(10)))))),4)*M182*TRUNC((LOOKUP(2016-C182,'Malone-Faber'!A:A,'Malone-Faber'!B:B)),4))),4),0)</f>
        <v>0</v>
      </c>
      <c r="O182" s="94"/>
    </row>
    <row r="183" spans="1:15" x14ac:dyDescent="0.2">
      <c r="A183" s="104">
        <v>90.6</v>
      </c>
      <c r="B183" s="101" t="s">
        <v>120</v>
      </c>
      <c r="C183" s="87">
        <v>1965</v>
      </c>
      <c r="D183" s="102" t="s">
        <v>130</v>
      </c>
      <c r="E183" s="103">
        <v>70</v>
      </c>
      <c r="F183" s="103">
        <v>75</v>
      </c>
      <c r="G183" s="103">
        <v>79</v>
      </c>
      <c r="H183" s="23">
        <f t="shared" si="39"/>
        <v>79</v>
      </c>
      <c r="I183" s="103">
        <v>95</v>
      </c>
      <c r="J183" s="103">
        <v>-100</v>
      </c>
      <c r="K183" s="103">
        <v>105</v>
      </c>
      <c r="L183" s="23">
        <f t="shared" si="40"/>
        <v>105</v>
      </c>
      <c r="M183" s="23">
        <f t="shared" si="41"/>
        <v>184</v>
      </c>
      <c r="N183" s="20">
        <f>IF(ISNUMBER(A183),TRUNC((IF(174.393&lt;A183,M183,TRUNC(10^(0.794358141*((LOG((A183/174.393)/LOG(10))*(LOG((A183/174.393)/LOG(10)))))),4)*M183*TRUNC((LOOKUP(2016-C183,'Malone-Faber'!A:A,'Malone-Faber'!B:B)),4))),4),0)</f>
        <v>276.6884</v>
      </c>
      <c r="O183" s="94"/>
    </row>
    <row r="184" spans="1:15" x14ac:dyDescent="0.2">
      <c r="A184" s="104">
        <v>89.4</v>
      </c>
      <c r="B184" s="101" t="s">
        <v>121</v>
      </c>
      <c r="C184" s="87">
        <v>1964</v>
      </c>
      <c r="D184" s="102" t="s">
        <v>131</v>
      </c>
      <c r="E184" s="103">
        <v>95</v>
      </c>
      <c r="F184" s="103">
        <v>100</v>
      </c>
      <c r="G184" s="103">
        <v>-105</v>
      </c>
      <c r="H184" s="23">
        <f t="shared" si="39"/>
        <v>100</v>
      </c>
      <c r="I184" s="103">
        <v>115</v>
      </c>
      <c r="J184" s="103">
        <v>120</v>
      </c>
      <c r="K184" s="103">
        <v>-122</v>
      </c>
      <c r="L184" s="23">
        <f t="shared" si="40"/>
        <v>120</v>
      </c>
      <c r="M184" s="23">
        <f t="shared" si="41"/>
        <v>220</v>
      </c>
      <c r="N184" s="20">
        <f>IF(ISNUMBER(A184),TRUNC((IF(174.393&lt;A184,M184,TRUNC(10^(0.794358141*((LOG((A184/174.393)/LOG(10))*(LOG((A184/174.393)/LOG(10)))))),4)*M184*TRUNC((LOOKUP(2016-C184,'Malone-Faber'!A:A,'Malone-Faber'!B:B)),4))),4),0)</f>
        <v>337.77640000000002</v>
      </c>
      <c r="O184" s="94"/>
    </row>
    <row r="185" spans="1:15" x14ac:dyDescent="0.2">
      <c r="A185" s="104">
        <v>94</v>
      </c>
      <c r="B185" s="101" t="s">
        <v>122</v>
      </c>
      <c r="C185" s="87">
        <v>1963</v>
      </c>
      <c r="D185" s="102" t="s">
        <v>60</v>
      </c>
      <c r="E185" s="103">
        <v>50</v>
      </c>
      <c r="F185" s="103">
        <v>55</v>
      </c>
      <c r="G185" s="103">
        <v>60</v>
      </c>
      <c r="H185" s="23">
        <f t="shared" si="39"/>
        <v>60</v>
      </c>
      <c r="I185" s="103">
        <v>70</v>
      </c>
      <c r="J185" s="103">
        <v>75</v>
      </c>
      <c r="K185" s="103">
        <v>-80</v>
      </c>
      <c r="L185" s="23">
        <f t="shared" si="40"/>
        <v>75</v>
      </c>
      <c r="M185" s="23">
        <f t="shared" si="41"/>
        <v>135</v>
      </c>
      <c r="N185" s="20">
        <f>IF(ISNUMBER(A185),TRUNC((IF(174.393&lt;A185,M185,TRUNC(10^(0.794358141*((LOG((A185/174.393)/LOG(10))*(LOG((A185/174.393)/LOG(10)))))),4)*M185*TRUNC((LOOKUP(2016-C185,'Malone-Faber'!A:A,'Malone-Faber'!B:B)),4))),4),0)</f>
        <v>205.98570000000001</v>
      </c>
      <c r="O185" s="94"/>
    </row>
    <row r="186" spans="1:15" x14ac:dyDescent="0.2">
      <c r="A186" s="104"/>
      <c r="B186" s="93"/>
      <c r="C186" s="87"/>
      <c r="D186" s="87"/>
      <c r="E186" s="103"/>
      <c r="F186" s="103"/>
      <c r="G186" s="103"/>
      <c r="H186" s="23">
        <f t="shared" si="39"/>
        <v>0</v>
      </c>
      <c r="I186" s="103"/>
      <c r="J186" s="103"/>
      <c r="K186" s="103"/>
      <c r="L186" s="23">
        <f t="shared" si="40"/>
        <v>0</v>
      </c>
      <c r="M186" s="23">
        <f t="shared" si="41"/>
        <v>0</v>
      </c>
      <c r="N186" s="20">
        <f>IF(ISNUMBER(A186),TRUNC((IF(174.393&lt;A186,M186,TRUNC(10^(0.794358141*((LOG((A186/174.393)/LOG(10))*(LOG((A186/174.393)/LOG(10)))))),4)*M186*TRUNC((LOOKUP(2016-C186,'Malone-Faber'!A:A,'Malone-Faber'!B:B)),4))),4),0)</f>
        <v>0</v>
      </c>
      <c r="O186" s="94"/>
    </row>
    <row r="187" spans="1:15" x14ac:dyDescent="0.2">
      <c r="A187" s="104"/>
      <c r="B187" s="101" t="s">
        <v>123</v>
      </c>
      <c r="C187" s="87"/>
      <c r="D187" s="87"/>
      <c r="E187" s="103"/>
      <c r="F187" s="103"/>
      <c r="G187" s="103"/>
      <c r="H187" s="23">
        <f t="shared" si="39"/>
        <v>0</v>
      </c>
      <c r="I187" s="103"/>
      <c r="J187" s="103"/>
      <c r="K187" s="103"/>
      <c r="L187" s="23">
        <f t="shared" si="40"/>
        <v>0</v>
      </c>
      <c r="M187" s="23">
        <f t="shared" si="41"/>
        <v>0</v>
      </c>
      <c r="N187" s="20">
        <f>IF(ISNUMBER(A187),TRUNC((IF(174.393&lt;A187,M187,TRUNC(10^(0.794358141*((LOG((A187/174.393)/LOG(10))*(LOG((A187/174.393)/LOG(10)))))),4)*M187*TRUNC((LOOKUP(2016-C187,'Malone-Faber'!A:A,'Malone-Faber'!B:B)),4))),4),0)</f>
        <v>0</v>
      </c>
      <c r="O187" s="94"/>
    </row>
    <row r="188" spans="1:15" x14ac:dyDescent="0.2">
      <c r="A188" s="104">
        <v>100.3</v>
      </c>
      <c r="B188" s="101" t="s">
        <v>124</v>
      </c>
      <c r="C188" s="87">
        <v>1963</v>
      </c>
      <c r="D188" s="102" t="s">
        <v>130</v>
      </c>
      <c r="E188" s="103">
        <v>60</v>
      </c>
      <c r="F188" s="103">
        <v>67</v>
      </c>
      <c r="G188" s="103">
        <v>-70</v>
      </c>
      <c r="H188" s="23">
        <f t="shared" si="39"/>
        <v>67</v>
      </c>
      <c r="I188" s="103">
        <v>85</v>
      </c>
      <c r="J188" s="103">
        <v>90</v>
      </c>
      <c r="K188" s="103">
        <v>95</v>
      </c>
      <c r="L188" s="23">
        <f t="shared" si="40"/>
        <v>95</v>
      </c>
      <c r="M188" s="23">
        <f t="shared" si="41"/>
        <v>162</v>
      </c>
      <c r="N188" s="20">
        <f>IF(ISNUMBER(A188),TRUNC((IF(174.393&lt;A188,M188,TRUNC(10^(0.794358141*((LOG((A188/174.393)/LOG(10))*(LOG((A188/174.393)/LOG(10)))))),4)*M188*TRUNC((LOOKUP(2016-C188,'Malone-Faber'!A:A,'Malone-Faber'!B:B)),4))),4),0)</f>
        <v>240.79089999999999</v>
      </c>
      <c r="O188" s="94"/>
    </row>
    <row r="189" spans="1:15" x14ac:dyDescent="0.2">
      <c r="A189" s="104">
        <v>102.5</v>
      </c>
      <c r="B189" s="101" t="s">
        <v>125</v>
      </c>
      <c r="C189" s="87">
        <v>1962</v>
      </c>
      <c r="D189" s="102" t="s">
        <v>130</v>
      </c>
      <c r="E189" s="103">
        <v>55</v>
      </c>
      <c r="F189" s="103">
        <v>60</v>
      </c>
      <c r="G189" s="103">
        <v>65</v>
      </c>
      <c r="H189" s="23">
        <f t="shared" si="39"/>
        <v>65</v>
      </c>
      <c r="I189" s="103">
        <v>80</v>
      </c>
      <c r="J189" s="103">
        <v>85</v>
      </c>
      <c r="K189" s="103">
        <v>90</v>
      </c>
      <c r="L189" s="23">
        <f t="shared" si="40"/>
        <v>90</v>
      </c>
      <c r="M189" s="23">
        <f t="shared" si="41"/>
        <v>155</v>
      </c>
      <c r="N189" s="20">
        <f>IF(ISNUMBER(A189),TRUNC((IF(174.393&lt;A189,M189,TRUNC(10^(0.794358141*((LOG((A189/174.393)/LOG(10))*(LOG((A189/174.393)/LOG(10)))))),4)*M189*TRUNC((LOOKUP(2016-C189,'Malone-Faber'!A:A,'Malone-Faber'!B:B)),4))),4),0)</f>
        <v>232.50149999999999</v>
      </c>
      <c r="O189" s="94"/>
    </row>
    <row r="190" spans="1:15" x14ac:dyDescent="0.2">
      <c r="A190" s="104">
        <v>101.2</v>
      </c>
      <c r="B190" s="101" t="s">
        <v>126</v>
      </c>
      <c r="C190" s="87">
        <v>1965</v>
      </c>
      <c r="D190" s="102" t="s">
        <v>64</v>
      </c>
      <c r="E190" s="103">
        <v>85</v>
      </c>
      <c r="F190" s="103">
        <v>90</v>
      </c>
      <c r="G190" s="103">
        <v>-93</v>
      </c>
      <c r="H190" s="23">
        <f t="shared" si="39"/>
        <v>90</v>
      </c>
      <c r="I190" s="103">
        <v>110</v>
      </c>
      <c r="J190" s="103">
        <v>115</v>
      </c>
      <c r="K190" s="103">
        <v>120</v>
      </c>
      <c r="L190" s="23">
        <f t="shared" si="40"/>
        <v>120</v>
      </c>
      <c r="M190" s="23">
        <f t="shared" si="41"/>
        <v>210</v>
      </c>
      <c r="N190" s="20">
        <f>IF(ISNUMBER(A190),TRUNC((IF(174.393&lt;A190,M190,TRUNC(10^(0.794358141*((LOG((A190/174.393)/LOG(10))*(LOG((A190/174.393)/LOG(10)))))),4)*M190*TRUNC((LOOKUP(2016-C190,'Malone-Faber'!A:A,'Malone-Faber'!B:B)),4))),4),0)</f>
        <v>301.6497</v>
      </c>
      <c r="O190" s="94"/>
    </row>
    <row r="191" spans="1:15" x14ac:dyDescent="0.2">
      <c r="A191" s="104"/>
      <c r="B191" s="93"/>
      <c r="C191" s="87"/>
      <c r="D191" s="87"/>
      <c r="E191" s="103"/>
      <c r="F191" s="103"/>
      <c r="G191" s="103"/>
      <c r="H191" s="23">
        <f t="shared" si="39"/>
        <v>0</v>
      </c>
      <c r="I191" s="103"/>
      <c r="J191" s="103"/>
      <c r="K191" s="103"/>
      <c r="L191" s="23">
        <f t="shared" si="40"/>
        <v>0</v>
      </c>
      <c r="M191" s="23">
        <f t="shared" si="41"/>
        <v>0</v>
      </c>
      <c r="N191" s="20">
        <f>IF(ISNUMBER(A191),TRUNC((IF(174.393&lt;A191,M191,TRUNC(10^(0.794358141*((LOG((A191/174.393)/LOG(10))*(LOG((A191/174.393)/LOG(10)))))),4)*M191*TRUNC((LOOKUP(2016-C191,'Malone-Faber'!A:A,'Malone-Faber'!B:B)),4))),4),0)</f>
        <v>0</v>
      </c>
      <c r="O191" s="94"/>
    </row>
    <row r="192" spans="1:15" x14ac:dyDescent="0.2">
      <c r="A192" s="104"/>
      <c r="B192" s="101" t="s">
        <v>123</v>
      </c>
      <c r="C192" s="87"/>
      <c r="D192" s="87"/>
      <c r="E192" s="103"/>
      <c r="F192" s="103"/>
      <c r="G192" s="103"/>
      <c r="H192" s="23">
        <f t="shared" si="39"/>
        <v>0</v>
      </c>
      <c r="I192" s="103"/>
      <c r="J192" s="103"/>
      <c r="K192" s="103"/>
      <c r="L192" s="23">
        <f t="shared" si="40"/>
        <v>0</v>
      </c>
      <c r="M192" s="23">
        <f t="shared" si="41"/>
        <v>0</v>
      </c>
      <c r="N192" s="20">
        <f>IF(ISNUMBER(A192),TRUNC((IF(174.393&lt;A192,M192,TRUNC(10^(0.794358141*((LOG((A192/174.393)/LOG(10))*(LOG((A192/174.393)/LOG(10)))))),4)*M192*TRUNC((LOOKUP(2016-C192,'Malone-Faber'!A:A,'Malone-Faber'!B:B)),4))),4),0)</f>
        <v>0</v>
      </c>
      <c r="O192" s="94"/>
    </row>
    <row r="193" spans="1:15" x14ac:dyDescent="0.2">
      <c r="A193" s="104">
        <v>114.8</v>
      </c>
      <c r="B193" s="101" t="s">
        <v>127</v>
      </c>
      <c r="C193" s="87">
        <v>1963</v>
      </c>
      <c r="D193" s="102" t="s">
        <v>131</v>
      </c>
      <c r="E193" s="103">
        <v>80</v>
      </c>
      <c r="F193" s="103">
        <v>-87</v>
      </c>
      <c r="G193" s="103">
        <v>-87</v>
      </c>
      <c r="H193" s="23">
        <f t="shared" si="39"/>
        <v>80</v>
      </c>
      <c r="I193" s="103">
        <v>105</v>
      </c>
      <c r="J193" s="103">
        <v>-110</v>
      </c>
      <c r="K193" s="103">
        <v>-116</v>
      </c>
      <c r="L193" s="23">
        <f t="shared" si="40"/>
        <v>105</v>
      </c>
      <c r="M193" s="23">
        <f t="shared" si="41"/>
        <v>185</v>
      </c>
      <c r="N193" s="20">
        <f>IF(ISNUMBER(A193),TRUNC((IF(174.393&lt;A193,M193,TRUNC(10^(0.794358141*((LOG((A193/174.393)/LOG(10))*(LOG((A193/174.393)/LOG(10)))))),4)*M193*TRUNC((LOOKUP(2016-C193,'Malone-Faber'!A:A,'Malone-Faber'!B:B)),4))),4),0)</f>
        <v>262.80329999999998</v>
      </c>
      <c r="O193" s="94"/>
    </row>
    <row r="194" spans="1:15" x14ac:dyDescent="0.2">
      <c r="A194" s="104">
        <v>107.1</v>
      </c>
      <c r="B194" s="101" t="s">
        <v>128</v>
      </c>
      <c r="C194" s="87">
        <v>1965</v>
      </c>
      <c r="D194" s="102" t="s">
        <v>60</v>
      </c>
      <c r="E194" s="103">
        <v>80</v>
      </c>
      <c r="F194" s="103">
        <v>85</v>
      </c>
      <c r="G194" s="103">
        <v>-90</v>
      </c>
      <c r="H194" s="23">
        <f t="shared" si="39"/>
        <v>85</v>
      </c>
      <c r="I194" s="103">
        <v>100</v>
      </c>
      <c r="J194" s="103">
        <v>105</v>
      </c>
      <c r="K194" s="103">
        <v>110</v>
      </c>
      <c r="L194" s="23">
        <f t="shared" si="40"/>
        <v>110</v>
      </c>
      <c r="M194" s="23">
        <f t="shared" si="41"/>
        <v>195</v>
      </c>
      <c r="N194" s="20">
        <f>IF(ISNUMBER(A194),TRUNC((IF(174.393&lt;A194,M194,TRUNC(10^(0.794358141*((LOG((A194/174.393)/LOG(10))*(LOG((A194/174.393)/LOG(10)))))),4)*M194*TRUNC((LOOKUP(2016-C194,'Malone-Faber'!A:A,'Malone-Faber'!B:B)),4))),4),0)</f>
        <v>274.51389999999998</v>
      </c>
      <c r="O194" s="94"/>
    </row>
    <row r="195" spans="1:15" x14ac:dyDescent="0.2">
      <c r="A195" s="104"/>
      <c r="B195" s="93"/>
      <c r="C195" s="87"/>
      <c r="D195" s="87"/>
      <c r="E195" s="103"/>
      <c r="F195" s="103"/>
      <c r="G195" s="103"/>
      <c r="H195" s="23">
        <f t="shared" si="39"/>
        <v>0</v>
      </c>
      <c r="I195" s="103"/>
      <c r="J195" s="103"/>
      <c r="K195" s="103"/>
      <c r="L195" s="23">
        <f t="shared" si="40"/>
        <v>0</v>
      </c>
      <c r="M195" s="23">
        <f t="shared" si="41"/>
        <v>0</v>
      </c>
      <c r="N195" s="20">
        <f>IF(ISNUMBER(A195),TRUNC((IF(174.393&lt;A195,M195,TRUNC(10^(0.794358141*((LOG((A195/174.393)/LOG(10))*(LOG((A195/174.393)/LOG(10)))))),4)*M195*TRUNC((LOOKUP(2016-C195,'Malone-Faber'!A:A,'Malone-Faber'!B:B)),4))),4),0)</f>
        <v>0</v>
      </c>
      <c r="O195" s="94"/>
    </row>
    <row r="196" spans="1:15" ht="13.5" thickBot="1" x14ac:dyDescent="0.25">
      <c r="A196" s="105"/>
      <c r="B196" s="106"/>
      <c r="C196" s="107"/>
      <c r="D196" s="107"/>
      <c r="E196" s="106"/>
      <c r="F196" s="106"/>
      <c r="G196" s="106"/>
      <c r="H196" s="73">
        <f t="shared" si="39"/>
        <v>0</v>
      </c>
      <c r="I196" s="108"/>
      <c r="J196" s="108"/>
      <c r="K196" s="108"/>
      <c r="L196" s="73">
        <f t="shared" si="40"/>
        <v>0</v>
      </c>
      <c r="M196" s="73">
        <f t="shared" si="41"/>
        <v>0</v>
      </c>
      <c r="N196" s="109">
        <f>IF(ISNUMBER(A196),TRUNC((IF(174.393&lt;A196,M196,TRUNC(10^(0.794358141*((LOG((A196/174.393)/LOG(10))*(LOG((A196/174.393)/LOG(10)))))),4)*M196*TRUNC((LOOKUP(2016-C196,'Malone-Faber'!A:A,'Malone-Faber'!B:B)),4))),4),0)</f>
        <v>0</v>
      </c>
      <c r="O196" s="110"/>
    </row>
    <row r="197" spans="1:15" ht="13.5" thickBot="1" x14ac:dyDescent="0.25">
      <c r="A197" s="148" t="s">
        <v>132</v>
      </c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2"/>
    </row>
    <row r="198" spans="1:15" x14ac:dyDescent="0.2">
      <c r="A198" s="112"/>
      <c r="B198" s="113"/>
      <c r="C198" s="113"/>
      <c r="D198" s="113"/>
      <c r="E198" s="115"/>
      <c r="F198" s="115"/>
      <c r="G198" s="115"/>
      <c r="H198" s="82">
        <f t="shared" si="39"/>
        <v>0</v>
      </c>
      <c r="I198" s="115"/>
      <c r="J198" s="115"/>
      <c r="K198" s="115"/>
      <c r="L198" s="82">
        <f t="shared" si="40"/>
        <v>0</v>
      </c>
      <c r="M198" s="82">
        <f t="shared" si="41"/>
        <v>0</v>
      </c>
      <c r="N198" s="84">
        <f>IF(ISNUMBER(A198),TRUNC((IF(174.393&lt;A198,M198,TRUNC(10^(0.794358141*((LOG((A198/174.393)/LOG(10))*(LOG((A198/174.393)/LOG(10)))))),4)*M198*TRUNC((LOOKUP(2016-C198,'Malone-Faber'!A:A,'Malone-Faber'!B:B)),4))),4),0)</f>
        <v>0</v>
      </c>
      <c r="O198" s="116"/>
    </row>
    <row r="199" spans="1:15" x14ac:dyDescent="0.2">
      <c r="A199" s="104"/>
      <c r="B199" s="101" t="s">
        <v>115</v>
      </c>
      <c r="C199" s="93"/>
      <c r="D199" s="101"/>
      <c r="E199" s="103"/>
      <c r="F199" s="103"/>
      <c r="G199" s="103"/>
      <c r="H199" s="23">
        <f t="shared" si="39"/>
        <v>0</v>
      </c>
      <c r="I199" s="103"/>
      <c r="J199" s="103"/>
      <c r="K199" s="103"/>
      <c r="L199" s="23">
        <f t="shared" si="40"/>
        <v>0</v>
      </c>
      <c r="M199" s="23">
        <f t="shared" si="41"/>
        <v>0</v>
      </c>
      <c r="N199" s="20">
        <f>IF(ISNUMBER(A199),TRUNC((IF(174.393&lt;A199,M199,TRUNC(10^(0.794358141*((LOG((A199/174.393)/LOG(10))*(LOG((A199/174.393)/LOG(10)))))),4)*M199*TRUNC((LOOKUP(2016-C199,'Malone-Faber'!A:A,'Malone-Faber'!B:B)),4))),4),0)</f>
        <v>0</v>
      </c>
      <c r="O199" s="94"/>
    </row>
    <row r="200" spans="1:15" x14ac:dyDescent="0.2">
      <c r="A200" s="104">
        <v>73.3</v>
      </c>
      <c r="B200" s="101" t="s">
        <v>136</v>
      </c>
      <c r="C200" s="87">
        <v>1969</v>
      </c>
      <c r="D200" s="102" t="s">
        <v>137</v>
      </c>
      <c r="E200" s="103">
        <v>80</v>
      </c>
      <c r="F200" s="103">
        <v>83</v>
      </c>
      <c r="G200" s="103">
        <v>-86</v>
      </c>
      <c r="H200" s="23">
        <f t="shared" si="39"/>
        <v>83</v>
      </c>
      <c r="I200" s="103">
        <v>100</v>
      </c>
      <c r="J200" s="103">
        <v>105</v>
      </c>
      <c r="K200" s="103">
        <v>-110</v>
      </c>
      <c r="L200" s="23">
        <f t="shared" si="40"/>
        <v>105</v>
      </c>
      <c r="M200" s="23">
        <f t="shared" si="41"/>
        <v>188</v>
      </c>
      <c r="N200" s="20">
        <f>IF(ISNUMBER(A200),TRUNC((IF(174.393&lt;A200,M200,TRUNC(10^(0.794358141*((LOG((A200/174.393)/LOG(10))*(LOG((A200/174.393)/LOG(10)))))),4)*M200*TRUNC((LOOKUP(2016-C200,'Malone-Faber'!A:A,'Malone-Faber'!B:B)),4))),4),0)</f>
        <v>300.3229</v>
      </c>
      <c r="O200" s="94"/>
    </row>
    <row r="201" spans="1:15" x14ac:dyDescent="0.2">
      <c r="A201" s="104"/>
      <c r="B201" s="101"/>
      <c r="C201" s="87"/>
      <c r="D201" s="102"/>
      <c r="E201" s="103"/>
      <c r="F201" s="103"/>
      <c r="G201" s="103"/>
      <c r="H201" s="23">
        <f t="shared" si="39"/>
        <v>0</v>
      </c>
      <c r="I201" s="103"/>
      <c r="J201" s="103"/>
      <c r="K201" s="103"/>
      <c r="L201" s="23">
        <f t="shared" si="40"/>
        <v>0</v>
      </c>
      <c r="M201" s="23">
        <f t="shared" si="41"/>
        <v>0</v>
      </c>
      <c r="N201" s="20">
        <f>IF(ISNUMBER(A201),TRUNC((IF(174.393&lt;A201,M201,TRUNC(10^(0.794358141*((LOG((A201/174.393)/LOG(10))*(LOG((A201/174.393)/LOG(10)))))),4)*M201*TRUNC((LOOKUP(2016-C201,'Malone-Faber'!A:A,'Malone-Faber'!B:B)),4))),4),0)</f>
        <v>0</v>
      </c>
      <c r="O201" s="94"/>
    </row>
    <row r="202" spans="1:15" x14ac:dyDescent="0.2">
      <c r="A202" s="104"/>
      <c r="B202" s="101" t="s">
        <v>119</v>
      </c>
      <c r="C202" s="87"/>
      <c r="D202" s="87"/>
      <c r="E202" s="103"/>
      <c r="F202" s="103"/>
      <c r="G202" s="103"/>
      <c r="H202" s="23">
        <f t="shared" si="39"/>
        <v>0</v>
      </c>
      <c r="I202" s="103"/>
      <c r="J202" s="103"/>
      <c r="K202" s="103"/>
      <c r="L202" s="23">
        <f t="shared" si="40"/>
        <v>0</v>
      </c>
      <c r="M202" s="23">
        <f t="shared" si="41"/>
        <v>0</v>
      </c>
      <c r="N202" s="20">
        <f>IF(ISNUMBER(A202),TRUNC((IF(174.393&lt;A202,M202,TRUNC(10^(0.794358141*((LOG((A202/174.393)/LOG(10))*(LOG((A202/174.393)/LOG(10)))))),4)*M202*TRUNC((LOOKUP(2016-C202,'Malone-Faber'!A:A,'Malone-Faber'!B:B)),4))),4),0)</f>
        <v>0</v>
      </c>
      <c r="O202" s="94"/>
    </row>
    <row r="203" spans="1:15" x14ac:dyDescent="0.2">
      <c r="A203" s="104">
        <v>94</v>
      </c>
      <c r="B203" s="101" t="s">
        <v>134</v>
      </c>
      <c r="C203" s="87">
        <v>1968</v>
      </c>
      <c r="D203" s="102" t="s">
        <v>135</v>
      </c>
      <c r="E203" s="103">
        <v>97</v>
      </c>
      <c r="F203" s="103">
        <v>102</v>
      </c>
      <c r="G203" s="103">
        <v>-107</v>
      </c>
      <c r="H203" s="23">
        <f t="shared" si="39"/>
        <v>102</v>
      </c>
      <c r="I203" s="103">
        <v>123</v>
      </c>
      <c r="J203" s="103">
        <v>130</v>
      </c>
      <c r="K203" s="127">
        <v>-135</v>
      </c>
      <c r="L203" s="23">
        <f t="shared" si="40"/>
        <v>130</v>
      </c>
      <c r="M203" s="23">
        <f t="shared" si="41"/>
        <v>232</v>
      </c>
      <c r="N203" s="20">
        <f>IF(ISNUMBER(A203),TRUNC((IF(174.393&lt;A203,M203,TRUNC(10^(0.794358141*((LOG((A203/174.393)/LOG(10))*(LOG((A203/174.393)/LOG(10)))))),4)*M203*TRUNC((LOOKUP(2016-C203,'Malone-Faber'!A:A,'Malone-Faber'!B:B)),4))),4),0)</f>
        <v>330.24970000000002</v>
      </c>
      <c r="O203" s="94"/>
    </row>
    <row r="204" spans="1:15" x14ac:dyDescent="0.2">
      <c r="A204" s="104">
        <v>93.7</v>
      </c>
      <c r="B204" s="101" t="s">
        <v>140</v>
      </c>
      <c r="C204" s="87">
        <v>1967</v>
      </c>
      <c r="D204" s="102" t="s">
        <v>71</v>
      </c>
      <c r="E204" s="103">
        <v>80</v>
      </c>
      <c r="F204" s="103">
        <v>-85</v>
      </c>
      <c r="G204" s="103">
        <v>85</v>
      </c>
      <c r="H204" s="23">
        <f t="shared" si="39"/>
        <v>85</v>
      </c>
      <c r="I204" s="103">
        <v>100</v>
      </c>
      <c r="J204" s="103">
        <v>107</v>
      </c>
      <c r="K204" s="103">
        <v>112</v>
      </c>
      <c r="L204" s="23">
        <f t="shared" si="40"/>
        <v>112</v>
      </c>
      <c r="M204" s="23">
        <f t="shared" si="41"/>
        <v>197</v>
      </c>
      <c r="N204" s="20">
        <f>IF(ISNUMBER(A204),TRUNC((IF(174.393&lt;A204,M204,TRUNC(10^(0.794358141*((LOG((A204/174.393)/LOG(10))*(LOG((A204/174.393)/LOG(10)))))),4)*M204*TRUNC((LOOKUP(2016-C204,'Malone-Faber'!A:A,'Malone-Faber'!B:B)),4))),4),0)</f>
        <v>284.26409999999998</v>
      </c>
      <c r="O204" s="94"/>
    </row>
    <row r="205" spans="1:15" x14ac:dyDescent="0.2">
      <c r="A205" s="104"/>
      <c r="B205" s="101"/>
      <c r="C205" s="87"/>
      <c r="D205" s="102"/>
      <c r="E205" s="103"/>
      <c r="F205" s="103"/>
      <c r="G205" s="103"/>
      <c r="H205" s="23">
        <f t="shared" si="39"/>
        <v>0</v>
      </c>
      <c r="I205" s="103"/>
      <c r="J205" s="103"/>
      <c r="K205" s="103"/>
      <c r="L205" s="23">
        <f t="shared" si="40"/>
        <v>0</v>
      </c>
      <c r="M205" s="23">
        <f t="shared" si="41"/>
        <v>0</v>
      </c>
      <c r="N205" s="20">
        <f>IF(ISNUMBER(A205),TRUNC((IF(174.393&lt;A205,M205,TRUNC(10^(0.794358141*((LOG((A205/174.393)/LOG(10))*(LOG((A205/174.393)/LOG(10)))))),4)*M205*TRUNC((LOOKUP(2016-C205,'Malone-Faber'!A:A,'Malone-Faber'!B:B)),4))),4),0)</f>
        <v>0</v>
      </c>
      <c r="O205" s="94"/>
    </row>
    <row r="206" spans="1:15" x14ac:dyDescent="0.2">
      <c r="A206" s="104"/>
      <c r="B206" s="101" t="s">
        <v>123</v>
      </c>
      <c r="C206" s="87"/>
      <c r="D206" s="87"/>
      <c r="E206" s="103"/>
      <c r="F206" s="103"/>
      <c r="G206" s="103"/>
      <c r="H206" s="23">
        <f t="shared" si="39"/>
        <v>0</v>
      </c>
      <c r="I206" s="103"/>
      <c r="J206" s="103"/>
      <c r="K206" s="103"/>
      <c r="L206" s="23">
        <f t="shared" si="40"/>
        <v>0</v>
      </c>
      <c r="M206" s="23">
        <f t="shared" si="41"/>
        <v>0</v>
      </c>
      <c r="N206" s="20">
        <f>IF(ISNUMBER(A206),TRUNC((IF(174.393&lt;A206,M206,TRUNC(10^(0.794358141*((LOG((A206/174.393)/LOG(10))*(LOG((A206/174.393)/LOG(10)))))),4)*M206*TRUNC((LOOKUP(2016-C206,'Malone-Faber'!A:A,'Malone-Faber'!B:B)),4))),4),0)</f>
        <v>0</v>
      </c>
      <c r="O206" s="94"/>
    </row>
    <row r="207" spans="1:15" x14ac:dyDescent="0.2">
      <c r="A207" s="104">
        <v>101.3</v>
      </c>
      <c r="B207" s="101" t="s">
        <v>139</v>
      </c>
      <c r="C207" s="87">
        <v>1968</v>
      </c>
      <c r="D207" s="102" t="s">
        <v>135</v>
      </c>
      <c r="E207" s="103">
        <v>73</v>
      </c>
      <c r="F207" s="103">
        <v>-78</v>
      </c>
      <c r="G207" s="103">
        <v>-80</v>
      </c>
      <c r="H207" s="23">
        <f t="shared" si="39"/>
        <v>73</v>
      </c>
      <c r="I207" s="103">
        <v>80</v>
      </c>
      <c r="J207" s="103">
        <v>85</v>
      </c>
      <c r="K207" s="103">
        <v>90</v>
      </c>
      <c r="L207" s="23">
        <f t="shared" si="40"/>
        <v>90</v>
      </c>
      <c r="M207" s="23">
        <f t="shared" si="41"/>
        <v>163</v>
      </c>
      <c r="N207" s="20">
        <f>IF(ISNUMBER(A207),TRUNC((IF(174.393&lt;A207,M207,TRUNC(10^(0.794358141*((LOG((A207/174.393)/LOG(10))*(LOG((A207/174.393)/LOG(10)))))),4)*M207*TRUNC((LOOKUP(2016-C207,'Malone-Faber'!A:A,'Malone-Faber'!B:B)),4))),4),0)</f>
        <v>225.1746</v>
      </c>
      <c r="O207" s="94"/>
    </row>
    <row r="208" spans="1:15" x14ac:dyDescent="0.2">
      <c r="A208" s="104">
        <v>95</v>
      </c>
      <c r="B208" s="101" t="s">
        <v>138</v>
      </c>
      <c r="C208" s="87">
        <v>1967</v>
      </c>
      <c r="D208" s="102" t="s">
        <v>60</v>
      </c>
      <c r="E208" s="103">
        <v>-85</v>
      </c>
      <c r="F208" s="103">
        <v>85</v>
      </c>
      <c r="G208" s="103">
        <v>90</v>
      </c>
      <c r="H208" s="23">
        <f t="shared" si="39"/>
        <v>90</v>
      </c>
      <c r="I208" s="103">
        <v>110</v>
      </c>
      <c r="J208" s="103">
        <v>113</v>
      </c>
      <c r="K208" s="121"/>
      <c r="L208" s="23">
        <f t="shared" si="40"/>
        <v>113</v>
      </c>
      <c r="M208" s="23">
        <f t="shared" si="41"/>
        <v>203</v>
      </c>
      <c r="N208" s="20">
        <f>IF(ISNUMBER(A208),TRUNC((IF(174.393&lt;A208,M208,TRUNC(10^(0.794358141*((LOG((A208/174.393)/LOG(10))*(LOG((A208/174.393)/LOG(10)))))),4)*M208*TRUNC((LOOKUP(2016-C208,'Malone-Faber'!A:A,'Malone-Faber'!B:B)),4))),4),0)</f>
        <v>291.20400000000001</v>
      </c>
      <c r="O208" s="94"/>
    </row>
    <row r="209" spans="1:15" x14ac:dyDescent="0.2">
      <c r="A209" s="104">
        <v>94.8</v>
      </c>
      <c r="B209" s="101" t="s">
        <v>141</v>
      </c>
      <c r="C209" s="87">
        <v>1968</v>
      </c>
      <c r="D209" s="102" t="s">
        <v>64</v>
      </c>
      <c r="E209" s="103">
        <v>85</v>
      </c>
      <c r="F209" s="103">
        <v>90</v>
      </c>
      <c r="G209" s="103">
        <v>-95</v>
      </c>
      <c r="H209" s="23">
        <f t="shared" si="39"/>
        <v>90</v>
      </c>
      <c r="I209" s="103">
        <v>105</v>
      </c>
      <c r="J209" s="103">
        <v>-110</v>
      </c>
      <c r="K209" s="103">
        <v>-112</v>
      </c>
      <c r="L209" s="23">
        <f t="shared" si="40"/>
        <v>105</v>
      </c>
      <c r="M209" s="23">
        <f t="shared" si="41"/>
        <v>195</v>
      </c>
      <c r="N209" s="20">
        <f>IF(ISNUMBER(A209),TRUNC((IF(174.393&lt;A209,M209,TRUNC(10^(0.794358141*((LOG((A209/174.393)/LOG(10))*(LOG((A209/174.393)/LOG(10)))))),4)*M209*TRUNC((LOOKUP(2016-C209,'Malone-Faber'!A:A,'Malone-Faber'!B:B)),4))),4),0)</f>
        <v>276.5829</v>
      </c>
      <c r="O209" s="94"/>
    </row>
    <row r="210" spans="1:15" x14ac:dyDescent="0.2">
      <c r="A210" s="104"/>
      <c r="B210" s="93"/>
      <c r="C210" s="87"/>
      <c r="D210" s="87"/>
      <c r="E210" s="103"/>
      <c r="F210" s="103"/>
      <c r="G210" s="103"/>
      <c r="H210" s="23">
        <f t="shared" si="39"/>
        <v>0</v>
      </c>
      <c r="I210" s="103"/>
      <c r="J210" s="103"/>
      <c r="K210" s="103"/>
      <c r="L210" s="23">
        <f t="shared" si="40"/>
        <v>0</v>
      </c>
      <c r="M210" s="23">
        <f t="shared" si="41"/>
        <v>0</v>
      </c>
      <c r="N210" s="20">
        <f>IF(ISNUMBER(A210),TRUNC((IF(174.393&lt;A210,M210,TRUNC(10^(0.794358141*((LOG((A210/174.393)/LOG(10))*(LOG((A210/174.393)/LOG(10)))))),4)*M210*TRUNC((LOOKUP(2016-C210,'Malone-Faber'!A:A,'Malone-Faber'!B:B)),4))),4),0)</f>
        <v>0</v>
      </c>
      <c r="O210" s="94"/>
    </row>
    <row r="211" spans="1:15" x14ac:dyDescent="0.2">
      <c r="A211" s="104"/>
      <c r="B211" s="101" t="s">
        <v>123</v>
      </c>
      <c r="C211" s="87"/>
      <c r="D211" s="102"/>
      <c r="E211" s="103"/>
      <c r="F211" s="103"/>
      <c r="G211" s="103"/>
      <c r="H211" s="23">
        <f t="shared" ref="H211:H274" si="42">IF(MAX(E211:G211)&lt;0,0,MAX(E211:G211))</f>
        <v>0</v>
      </c>
      <c r="I211" s="103"/>
      <c r="J211" s="103"/>
      <c r="K211" s="103"/>
      <c r="L211" s="23">
        <f t="shared" ref="L211:L274" si="43">IF(MAX(I211:K211)&lt;0,0,MAX(I211:K211))</f>
        <v>0</v>
      </c>
      <c r="M211" s="23">
        <f t="shared" ref="M211:M274" si="44">SUM(H211,L211)</f>
        <v>0</v>
      </c>
      <c r="N211" s="20">
        <f>IF(ISNUMBER(A211),TRUNC((IF(174.393&lt;A211,M211,TRUNC(10^(0.794358141*((LOG((A211/174.393)/LOG(10))*(LOG((A211/174.393)/LOG(10)))))),4)*M211*TRUNC((LOOKUP(2016-C211,'Malone-Faber'!A:A,'Malone-Faber'!B:B)),4))),4),0)</f>
        <v>0</v>
      </c>
      <c r="O211" s="94"/>
    </row>
    <row r="212" spans="1:15" x14ac:dyDescent="0.2">
      <c r="A212" s="104">
        <v>105.1</v>
      </c>
      <c r="B212" s="101" t="s">
        <v>133</v>
      </c>
      <c r="C212" s="87">
        <v>1970</v>
      </c>
      <c r="D212" s="102" t="s">
        <v>95</v>
      </c>
      <c r="E212" s="103">
        <v>60</v>
      </c>
      <c r="F212" s="103">
        <v>65</v>
      </c>
      <c r="G212" s="103">
        <v>71</v>
      </c>
      <c r="H212" s="23">
        <f t="shared" si="42"/>
        <v>71</v>
      </c>
      <c r="I212" s="103">
        <v>-80</v>
      </c>
      <c r="J212" s="103">
        <v>80</v>
      </c>
      <c r="K212" s="103">
        <v>85</v>
      </c>
      <c r="L212" s="23">
        <f t="shared" si="43"/>
        <v>85</v>
      </c>
      <c r="M212" s="23">
        <f t="shared" si="44"/>
        <v>156</v>
      </c>
      <c r="N212" s="20">
        <f>IF(ISNUMBER(A212),TRUNC((IF(174.393&lt;A212,M212,TRUNC(10^(0.794358141*((LOG((A212/174.393)/LOG(10))*(LOG((A212/174.393)/LOG(10)))))),4)*M212*TRUNC((LOOKUP(2016-C212,'Malone-Faber'!A:A,'Malone-Faber'!B:B)),4))),4),0)</f>
        <v>207.53059999999999</v>
      </c>
      <c r="O212" s="94"/>
    </row>
    <row r="213" spans="1:15" x14ac:dyDescent="0.2">
      <c r="A213" s="104">
        <v>106.2</v>
      </c>
      <c r="B213" s="101" t="s">
        <v>158</v>
      </c>
      <c r="C213" s="87">
        <v>1971</v>
      </c>
      <c r="D213" s="102" t="s">
        <v>71</v>
      </c>
      <c r="E213" s="103">
        <v>80</v>
      </c>
      <c r="F213" s="103">
        <v>-85</v>
      </c>
      <c r="G213" s="103">
        <v>85</v>
      </c>
      <c r="H213" s="23">
        <f t="shared" si="42"/>
        <v>85</v>
      </c>
      <c r="I213" s="103">
        <v>100</v>
      </c>
      <c r="J213" s="103">
        <v>105</v>
      </c>
      <c r="K213" s="103">
        <v>110</v>
      </c>
      <c r="L213" s="23">
        <f t="shared" si="43"/>
        <v>110</v>
      </c>
      <c r="M213" s="23">
        <f t="shared" si="44"/>
        <v>195</v>
      </c>
      <c r="N213" s="20">
        <f>IF(ISNUMBER(A213),TRUNC((IF(174.393&lt;A213,M213,TRUNC(10^(0.794358141*((LOG((A213/174.393)/LOG(10))*(LOG((A213/174.393)/LOG(10)))))),4)*M213*TRUNC((LOOKUP(2016-C213,'Malone-Faber'!A:A,'Malone-Faber'!B:B)),4))),4),0)</f>
        <v>255.38820000000001</v>
      </c>
      <c r="O213" s="94"/>
    </row>
    <row r="214" spans="1:15" x14ac:dyDescent="0.2">
      <c r="A214" s="22"/>
      <c r="B214" s="93"/>
      <c r="C214" s="93"/>
      <c r="D214" s="93"/>
      <c r="E214" s="103"/>
      <c r="F214" s="103"/>
      <c r="G214" s="103"/>
      <c r="H214" s="23">
        <f t="shared" si="42"/>
        <v>0</v>
      </c>
      <c r="I214" s="103"/>
      <c r="J214" s="103"/>
      <c r="K214" s="103"/>
      <c r="L214" s="23">
        <f t="shared" si="43"/>
        <v>0</v>
      </c>
      <c r="M214" s="23">
        <f t="shared" si="44"/>
        <v>0</v>
      </c>
      <c r="N214" s="20">
        <f>IF(ISNUMBER(A214),TRUNC((IF(174.393&lt;A214,M214,TRUNC(10^(0.794358141*((LOG((A214/174.393)/LOG(10))*(LOG((A214/174.393)/LOG(10)))))),4)*M214*TRUNC((LOOKUP(2016-C214,'Malone-Faber'!A:A,'Malone-Faber'!B:B)),4))),4),0)</f>
        <v>0</v>
      </c>
      <c r="O214" s="94"/>
    </row>
    <row r="215" spans="1:15" ht="13.5" thickBot="1" x14ac:dyDescent="0.25">
      <c r="A215" s="73"/>
      <c r="B215" s="106"/>
      <c r="C215" s="106"/>
      <c r="D215" s="106"/>
      <c r="E215" s="106"/>
      <c r="F215" s="106"/>
      <c r="G215" s="106"/>
      <c r="H215" s="73">
        <f t="shared" si="42"/>
        <v>0</v>
      </c>
      <c r="I215" s="106"/>
      <c r="J215" s="106"/>
      <c r="K215" s="106"/>
      <c r="L215" s="73">
        <f t="shared" si="43"/>
        <v>0</v>
      </c>
      <c r="M215" s="73">
        <f t="shared" si="44"/>
        <v>0</v>
      </c>
      <c r="N215" s="109">
        <f>IF(ISNUMBER(A215),TRUNC((IF(174.393&lt;A215,M215,TRUNC(10^(0.794358141*((LOG((A215/174.393)/LOG(10))*(LOG((A215/174.393)/LOG(10)))))),4)*M215*TRUNC((LOOKUP(2016-C215,'Malone-Faber'!A:A,'Malone-Faber'!B:B)),4))),4),0)</f>
        <v>0</v>
      </c>
      <c r="O215" s="110"/>
    </row>
    <row r="216" spans="1:15" ht="13.5" thickBot="1" x14ac:dyDescent="0.25">
      <c r="A216" s="148" t="s">
        <v>142</v>
      </c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2"/>
    </row>
    <row r="217" spans="1:15" x14ac:dyDescent="0.2">
      <c r="A217" s="112"/>
      <c r="B217" s="113"/>
      <c r="C217" s="113"/>
      <c r="D217" s="113"/>
      <c r="E217" s="115"/>
      <c r="F217" s="115"/>
      <c r="G217" s="115"/>
      <c r="H217" s="82">
        <f t="shared" si="42"/>
        <v>0</v>
      </c>
      <c r="I217" s="115"/>
      <c r="J217" s="115"/>
      <c r="K217" s="115"/>
      <c r="L217" s="82">
        <f t="shared" si="43"/>
        <v>0</v>
      </c>
      <c r="M217" s="82">
        <f t="shared" si="44"/>
        <v>0</v>
      </c>
      <c r="N217" s="84">
        <f>IF(ISNUMBER(A217),TRUNC((IF(174.393&lt;A217,M217,TRUNC(10^(0.794358141*((LOG((A217/174.393)/LOG(10))*(LOG((A217/174.393)/LOG(10)))))),4)*M217*TRUNC((LOOKUP(2016-C217,'Malone-Faber'!A:A,'Malone-Faber'!B:B)),4))),4),0)</f>
        <v>0</v>
      </c>
      <c r="O217" s="116"/>
    </row>
    <row r="218" spans="1:15" x14ac:dyDescent="0.2">
      <c r="A218" s="104"/>
      <c r="B218" s="101" t="s">
        <v>143</v>
      </c>
      <c r="C218" s="93"/>
      <c r="D218" s="93"/>
      <c r="E218" s="103"/>
      <c r="F218" s="103"/>
      <c r="G218" s="103"/>
      <c r="H218" s="23">
        <f t="shared" si="42"/>
        <v>0</v>
      </c>
      <c r="I218" s="103"/>
      <c r="J218" s="103"/>
      <c r="K218" s="103"/>
      <c r="L218" s="23">
        <f t="shared" si="43"/>
        <v>0</v>
      </c>
      <c r="M218" s="23">
        <f t="shared" si="44"/>
        <v>0</v>
      </c>
      <c r="N218" s="20">
        <f>IF(ISNUMBER(A218),TRUNC((IF(174.393&lt;A218,M218,TRUNC(10^(0.794358141*((LOG((A218/174.393)/LOG(10))*(LOG((A218/174.393)/LOG(10)))))),4)*M218*TRUNC((LOOKUP(2016-C218,'Malone-Faber'!A:A,'Malone-Faber'!B:B)),4))),4),0)</f>
        <v>0</v>
      </c>
      <c r="O218" s="94"/>
    </row>
    <row r="219" spans="1:15" x14ac:dyDescent="0.2">
      <c r="A219" s="104">
        <v>68.599999999999994</v>
      </c>
      <c r="B219" s="101" t="s">
        <v>144</v>
      </c>
      <c r="C219" s="87">
        <v>1972</v>
      </c>
      <c r="D219" s="102" t="s">
        <v>137</v>
      </c>
      <c r="E219" s="103">
        <v>65</v>
      </c>
      <c r="F219" s="103">
        <v>72</v>
      </c>
      <c r="G219" s="103">
        <v>-80</v>
      </c>
      <c r="H219" s="23">
        <f t="shared" si="42"/>
        <v>72</v>
      </c>
      <c r="I219" s="103">
        <v>85</v>
      </c>
      <c r="J219" s="103">
        <v>-90</v>
      </c>
      <c r="K219" s="103">
        <v>90</v>
      </c>
      <c r="L219" s="23">
        <f t="shared" si="43"/>
        <v>90</v>
      </c>
      <c r="M219" s="23">
        <f t="shared" si="44"/>
        <v>162</v>
      </c>
      <c r="N219" s="20">
        <f>IF(ISNUMBER(A219),TRUNC((IF(174.393&lt;A219,M219,TRUNC(10^(0.794358141*((LOG((A219/174.393)/LOG(10))*(LOG((A219/174.393)/LOG(10)))))),4)*M219*TRUNC((LOOKUP(2016-C219,'Malone-Faber'!A:A,'Malone-Faber'!B:B)),4))),4),0)</f>
        <v>260.11649999999997</v>
      </c>
      <c r="O219" s="94"/>
    </row>
    <row r="220" spans="1:15" x14ac:dyDescent="0.2">
      <c r="A220" s="104">
        <v>63</v>
      </c>
      <c r="B220" s="101" t="s">
        <v>145</v>
      </c>
      <c r="C220" s="87">
        <v>1974</v>
      </c>
      <c r="D220" s="102" t="s">
        <v>62</v>
      </c>
      <c r="E220" s="103">
        <v>-80</v>
      </c>
      <c r="F220" s="103">
        <v>80</v>
      </c>
      <c r="G220" s="103">
        <v>83</v>
      </c>
      <c r="H220" s="23">
        <f t="shared" si="42"/>
        <v>83</v>
      </c>
      <c r="I220" s="103">
        <v>90</v>
      </c>
      <c r="J220" s="103">
        <v>93</v>
      </c>
      <c r="K220" s="103">
        <v>-96</v>
      </c>
      <c r="L220" s="23">
        <f t="shared" si="43"/>
        <v>93</v>
      </c>
      <c r="M220" s="23">
        <f t="shared" si="44"/>
        <v>176</v>
      </c>
      <c r="N220" s="20">
        <f>IF(ISNUMBER(A220),TRUNC((IF(174.393&lt;A220,M220,TRUNC(10^(0.794358141*((LOG((A220/174.393)/LOG(10))*(LOG((A220/174.393)/LOG(10)))))),4)*M220*TRUNC((LOOKUP(2016-C220,'Malone-Faber'!A:A,'Malone-Faber'!B:B)),4))),4),0)</f>
        <v>292.43169999999998</v>
      </c>
      <c r="O220" s="94"/>
    </row>
    <row r="221" spans="1:15" x14ac:dyDescent="0.2">
      <c r="A221" s="104"/>
      <c r="B221" s="93"/>
      <c r="C221" s="87"/>
      <c r="D221" s="87"/>
      <c r="E221" s="103"/>
      <c r="F221" s="103"/>
      <c r="G221" s="103"/>
      <c r="H221" s="23">
        <f t="shared" si="42"/>
        <v>0</v>
      </c>
      <c r="I221" s="103"/>
      <c r="J221" s="103"/>
      <c r="K221" s="103"/>
      <c r="L221" s="23">
        <f t="shared" si="43"/>
        <v>0</v>
      </c>
      <c r="M221" s="23">
        <f t="shared" si="44"/>
        <v>0</v>
      </c>
      <c r="N221" s="20">
        <f>IF(ISNUMBER(A221),TRUNC((IF(174.393&lt;A221,M221,TRUNC(10^(0.794358141*((LOG((A221/174.393)/LOG(10))*(LOG((A221/174.393)/LOG(10)))))),4)*M221*TRUNC((LOOKUP(2016-C221,'Malone-Faber'!A:A,'Malone-Faber'!B:B)),4))),4),0)</f>
        <v>0</v>
      </c>
      <c r="O221" s="94"/>
    </row>
    <row r="222" spans="1:15" x14ac:dyDescent="0.2">
      <c r="A222" s="104"/>
      <c r="B222" s="101" t="s">
        <v>115</v>
      </c>
      <c r="C222" s="87"/>
      <c r="D222" s="87"/>
      <c r="E222" s="103"/>
      <c r="F222" s="103"/>
      <c r="G222" s="103"/>
      <c r="H222" s="23">
        <f t="shared" si="42"/>
        <v>0</v>
      </c>
      <c r="I222" s="103"/>
      <c r="J222" s="103"/>
      <c r="K222" s="103"/>
      <c r="L222" s="23">
        <f t="shared" si="43"/>
        <v>0</v>
      </c>
      <c r="M222" s="23">
        <f t="shared" si="44"/>
        <v>0</v>
      </c>
      <c r="N222" s="20">
        <f>IF(ISNUMBER(A222),TRUNC((IF(174.393&lt;A222,M222,TRUNC(10^(0.794358141*((LOG((A222/174.393)/LOG(10))*(LOG((A222/174.393)/LOG(10)))))),4)*M222*TRUNC((LOOKUP(2016-C222,'Malone-Faber'!A:A,'Malone-Faber'!B:B)),4))),4),0)</f>
        <v>0</v>
      </c>
      <c r="O222" s="94"/>
    </row>
    <row r="223" spans="1:15" x14ac:dyDescent="0.2">
      <c r="A223" s="104">
        <v>75</v>
      </c>
      <c r="B223" s="101" t="s">
        <v>146</v>
      </c>
      <c r="C223" s="102">
        <v>1972</v>
      </c>
      <c r="D223" s="102" t="s">
        <v>95</v>
      </c>
      <c r="E223" s="103">
        <v>45</v>
      </c>
      <c r="F223" s="103">
        <v>-50</v>
      </c>
      <c r="G223" s="103">
        <v>-50</v>
      </c>
      <c r="H223" s="23">
        <f t="shared" si="42"/>
        <v>45</v>
      </c>
      <c r="I223" s="103">
        <v>60</v>
      </c>
      <c r="J223" s="103">
        <v>65</v>
      </c>
      <c r="K223" s="103">
        <v>70</v>
      </c>
      <c r="L223" s="23">
        <f t="shared" si="43"/>
        <v>70</v>
      </c>
      <c r="M223" s="23">
        <f t="shared" si="44"/>
        <v>115</v>
      </c>
      <c r="N223" s="20">
        <f>IF(ISNUMBER(A223),TRUNC((IF(174.393&lt;A223,M223,TRUNC(10^(0.794358141*((LOG((A223/174.393)/LOG(10))*(LOG((A223/174.393)/LOG(10)))))),4)*M223*TRUNC((LOOKUP(2016-C223,'Malone-Faber'!A:A,'Malone-Faber'!B:B)),4))),4),0)</f>
        <v>174.8314</v>
      </c>
      <c r="O223" s="94"/>
    </row>
    <row r="224" spans="1:15" x14ac:dyDescent="0.2">
      <c r="A224" s="104">
        <v>69.900000000000006</v>
      </c>
      <c r="B224" s="101" t="s">
        <v>147</v>
      </c>
      <c r="C224" s="102">
        <v>1975</v>
      </c>
      <c r="D224" s="102" t="s">
        <v>149</v>
      </c>
      <c r="E224" s="103">
        <v>50</v>
      </c>
      <c r="F224" s="103">
        <v>55</v>
      </c>
      <c r="G224" s="103">
        <v>-60</v>
      </c>
      <c r="H224" s="23">
        <f t="shared" si="42"/>
        <v>55</v>
      </c>
      <c r="I224" s="103">
        <v>80</v>
      </c>
      <c r="J224" s="103">
        <v>83</v>
      </c>
      <c r="K224" s="103">
        <v>85</v>
      </c>
      <c r="L224" s="23">
        <f t="shared" si="43"/>
        <v>85</v>
      </c>
      <c r="M224" s="23">
        <f t="shared" si="44"/>
        <v>140</v>
      </c>
      <c r="N224" s="20">
        <f>IF(ISNUMBER(A224),TRUNC((IF(174.393&lt;A224,M224,TRUNC(10^(0.794358141*((LOG((A224/174.393)/LOG(10))*(LOG((A224/174.393)/LOG(10)))))),4)*M224*TRUNC((LOOKUP(2016-C224,'Malone-Faber'!A:A,'Malone-Faber'!B:B)),4))),4),0)</f>
        <v>214.5446</v>
      </c>
      <c r="O224" s="94"/>
    </row>
    <row r="225" spans="1:18" x14ac:dyDescent="0.2">
      <c r="A225" s="104">
        <v>75.3</v>
      </c>
      <c r="B225" s="101" t="s">
        <v>148</v>
      </c>
      <c r="C225" s="87">
        <v>1976</v>
      </c>
      <c r="D225" s="102" t="s">
        <v>64</v>
      </c>
      <c r="E225" s="103">
        <v>63</v>
      </c>
      <c r="F225" s="103">
        <v>67</v>
      </c>
      <c r="G225" s="103">
        <v>-70</v>
      </c>
      <c r="H225" s="23">
        <f t="shared" si="42"/>
        <v>67</v>
      </c>
      <c r="I225" s="103">
        <v>83</v>
      </c>
      <c r="J225" s="103">
        <v>87</v>
      </c>
      <c r="K225" s="103">
        <v>-90</v>
      </c>
      <c r="L225" s="23">
        <f t="shared" si="43"/>
        <v>87</v>
      </c>
      <c r="M225" s="23">
        <f t="shared" si="44"/>
        <v>154</v>
      </c>
      <c r="N225" s="20">
        <f>IF(ISNUMBER(A225),TRUNC((IF(174.393&lt;A225,M225,TRUNC(10^(0.794358141*((LOG((A225/174.393)/LOG(10))*(LOG((A225/174.393)/LOG(10)))))),4)*M225*TRUNC((LOOKUP(2016-C225,'Malone-Faber'!A:A,'Malone-Faber'!B:B)),4))),4),0)</f>
        <v>222.9468</v>
      </c>
      <c r="O225" s="94"/>
    </row>
    <row r="226" spans="1:18" x14ac:dyDescent="0.2">
      <c r="A226" s="104"/>
      <c r="B226" s="93"/>
      <c r="C226" s="87"/>
      <c r="D226" s="87"/>
      <c r="E226" s="103"/>
      <c r="F226" s="103"/>
      <c r="G226" s="103"/>
      <c r="H226" s="23">
        <f t="shared" si="42"/>
        <v>0</v>
      </c>
      <c r="I226" s="103"/>
      <c r="J226" s="103"/>
      <c r="K226" s="103"/>
      <c r="L226" s="23">
        <f t="shared" si="43"/>
        <v>0</v>
      </c>
      <c r="M226" s="23">
        <f t="shared" si="44"/>
        <v>0</v>
      </c>
      <c r="N226" s="20">
        <f>IF(ISNUMBER(A226),TRUNC((IF(174.393&lt;A226,M226,TRUNC(10^(0.794358141*((LOG((A226/174.393)/LOG(10))*(LOG((A226/174.393)/LOG(10)))))),4)*M226*TRUNC((LOOKUP(2016-C226,'Malone-Faber'!A:A,'Malone-Faber'!B:B)),4))),4),0)</f>
        <v>0</v>
      </c>
      <c r="O226" s="94"/>
    </row>
    <row r="227" spans="1:18" x14ac:dyDescent="0.2">
      <c r="A227" s="104"/>
      <c r="B227" s="101" t="s">
        <v>117</v>
      </c>
      <c r="C227" s="87"/>
      <c r="D227" s="87"/>
      <c r="E227" s="103"/>
      <c r="F227" s="103"/>
      <c r="G227" s="103"/>
      <c r="H227" s="23">
        <f t="shared" si="42"/>
        <v>0</v>
      </c>
      <c r="I227" s="103"/>
      <c r="J227" s="103"/>
      <c r="K227" s="103"/>
      <c r="L227" s="23">
        <f t="shared" si="43"/>
        <v>0</v>
      </c>
      <c r="M227" s="23">
        <f t="shared" si="44"/>
        <v>0</v>
      </c>
      <c r="N227" s="20">
        <f>IF(ISNUMBER(A227),TRUNC((IF(174.393&lt;A227,M227,TRUNC(10^(0.794358141*((LOG((A227/174.393)/LOG(10))*(LOG((A227/174.393)/LOG(10)))))),4)*M227*TRUNC((LOOKUP(2016-C227,'Malone-Faber'!A:A,'Malone-Faber'!B:B)),4))),4),0)</f>
        <v>0</v>
      </c>
      <c r="O227" s="94"/>
      <c r="Q227" s="46"/>
      <c r="R227" s="46"/>
    </row>
    <row r="228" spans="1:18" x14ac:dyDescent="0.2">
      <c r="A228" s="104">
        <v>79</v>
      </c>
      <c r="B228" s="101" t="s">
        <v>150</v>
      </c>
      <c r="C228" s="87">
        <v>1976</v>
      </c>
      <c r="D228" s="102" t="s">
        <v>64</v>
      </c>
      <c r="E228" s="103">
        <v>110</v>
      </c>
      <c r="F228" s="103">
        <v>121</v>
      </c>
      <c r="G228" s="103">
        <v>125</v>
      </c>
      <c r="H228" s="23">
        <f t="shared" si="42"/>
        <v>125</v>
      </c>
      <c r="I228" s="103">
        <v>135</v>
      </c>
      <c r="J228" s="103">
        <v>144</v>
      </c>
      <c r="K228" s="103">
        <v>-150</v>
      </c>
      <c r="L228" s="23">
        <f t="shared" si="43"/>
        <v>144</v>
      </c>
      <c r="M228" s="23">
        <f t="shared" si="44"/>
        <v>269</v>
      </c>
      <c r="N228" s="20">
        <f>IF(ISNUMBER(A228),TRUNC((IF(174.393&lt;A228,M228,TRUNC(10^(0.794358141*((LOG((A228/174.393)/LOG(10))*(LOG((A228/174.393)/LOG(10)))))),4)*M228*TRUNC((LOOKUP(2016-C228,'Malone-Faber'!A:A,'Malone-Faber'!B:B)),4))),4),0)</f>
        <v>379.08190000000002</v>
      </c>
      <c r="O228" s="94"/>
      <c r="R228" s="46"/>
    </row>
    <row r="229" spans="1:18" x14ac:dyDescent="0.2">
      <c r="A229" s="104"/>
      <c r="B229" s="93"/>
      <c r="C229" s="87"/>
      <c r="D229" s="87"/>
      <c r="E229" s="103"/>
      <c r="F229" s="103"/>
      <c r="G229" s="103"/>
      <c r="H229" s="23">
        <f t="shared" si="42"/>
        <v>0</v>
      </c>
      <c r="I229" s="103"/>
      <c r="J229" s="103"/>
      <c r="K229" s="103"/>
      <c r="L229" s="23">
        <f t="shared" si="43"/>
        <v>0</v>
      </c>
      <c r="M229" s="23">
        <f t="shared" si="44"/>
        <v>0</v>
      </c>
      <c r="N229" s="20">
        <f>IF(ISNUMBER(A229),TRUNC((IF(174.393&lt;A229,M229,TRUNC(10^(0.794358141*((LOG((A229/174.393)/LOG(10))*(LOG((A229/174.393)/LOG(10)))))),4)*M229*TRUNC((LOOKUP(2016-C229,'Malone-Faber'!A:A,'Malone-Faber'!B:B)),4))),4),0)</f>
        <v>0</v>
      </c>
      <c r="O229" s="94"/>
    </row>
    <row r="230" spans="1:18" x14ac:dyDescent="0.2">
      <c r="A230" s="104"/>
      <c r="B230" s="101" t="s">
        <v>119</v>
      </c>
      <c r="C230" s="87"/>
      <c r="D230" s="87"/>
      <c r="E230" s="103"/>
      <c r="F230" s="103"/>
      <c r="G230" s="103"/>
      <c r="H230" s="23">
        <f t="shared" si="42"/>
        <v>0</v>
      </c>
      <c r="I230" s="103"/>
      <c r="J230" s="103"/>
      <c r="K230" s="103"/>
      <c r="L230" s="23">
        <f t="shared" si="43"/>
        <v>0</v>
      </c>
      <c r="M230" s="23">
        <f t="shared" si="44"/>
        <v>0</v>
      </c>
      <c r="N230" s="20">
        <f>IF(ISNUMBER(A230),TRUNC((IF(174.393&lt;A230,M230,TRUNC(10^(0.794358141*((LOG((A230/174.393)/LOG(10))*(LOG((A230/174.393)/LOG(10)))))),4)*M230*TRUNC((LOOKUP(2016-C230,'Malone-Faber'!A:A,'Malone-Faber'!B:B)),4))),4),0)</f>
        <v>0</v>
      </c>
      <c r="O230" s="94"/>
    </row>
    <row r="231" spans="1:18" x14ac:dyDescent="0.2">
      <c r="A231" s="104">
        <v>87.2</v>
      </c>
      <c r="B231" s="101" t="s">
        <v>151</v>
      </c>
      <c r="C231" s="87">
        <v>1975</v>
      </c>
      <c r="D231" s="102" t="s">
        <v>105</v>
      </c>
      <c r="E231" s="103">
        <v>80</v>
      </c>
      <c r="F231" s="103">
        <v>85</v>
      </c>
      <c r="G231" s="103">
        <v>90</v>
      </c>
      <c r="H231" s="23">
        <f t="shared" si="42"/>
        <v>90</v>
      </c>
      <c r="I231" s="103">
        <v>100</v>
      </c>
      <c r="J231" s="103">
        <v>110</v>
      </c>
      <c r="K231" s="103">
        <v>115</v>
      </c>
      <c r="L231" s="23">
        <f t="shared" si="43"/>
        <v>115</v>
      </c>
      <c r="M231" s="23">
        <f t="shared" si="44"/>
        <v>205</v>
      </c>
      <c r="N231" s="20">
        <f>IF(ISNUMBER(A231),TRUNC((IF(174.393&lt;A231,M231,TRUNC(10^(0.794358141*((LOG((A231/174.393)/LOG(10))*(LOG((A231/174.393)/LOG(10)))))),4)*M231*TRUNC((LOOKUP(2016-C231,'Malone-Faber'!A:A,'Malone-Faber'!B:B)),4))),4),0)</f>
        <v>277.89339999999999</v>
      </c>
      <c r="O231" s="94"/>
    </row>
    <row r="232" spans="1:18" x14ac:dyDescent="0.2">
      <c r="A232" s="104">
        <v>93.1</v>
      </c>
      <c r="B232" s="101" t="s">
        <v>152</v>
      </c>
      <c r="C232" s="87">
        <v>1976</v>
      </c>
      <c r="D232" s="102" t="s">
        <v>153</v>
      </c>
      <c r="E232" s="103">
        <v>-95</v>
      </c>
      <c r="F232" s="103">
        <v>95</v>
      </c>
      <c r="G232" s="103">
        <v>100</v>
      </c>
      <c r="H232" s="23">
        <f t="shared" si="42"/>
        <v>100</v>
      </c>
      <c r="I232" s="103">
        <v>110</v>
      </c>
      <c r="J232" s="103">
        <v>-115</v>
      </c>
      <c r="K232" s="103">
        <v>115</v>
      </c>
      <c r="L232" s="23">
        <f t="shared" si="43"/>
        <v>115</v>
      </c>
      <c r="M232" s="23">
        <f t="shared" si="44"/>
        <v>215</v>
      </c>
      <c r="N232" s="20">
        <f>IF(ISNUMBER(A232),TRUNC((IF(174.393&lt;A232,M232,TRUNC(10^(0.794358141*((LOG((A232/174.393)/LOG(10))*(LOG((A232/174.393)/LOG(10)))))),4)*M232*TRUNC((LOOKUP(2016-C232,'Malone-Faber'!A:A,'Malone-Faber'!B:B)),4))),4),0)</f>
        <v>279.55520000000001</v>
      </c>
      <c r="O232" s="94"/>
    </row>
    <row r="233" spans="1:18" x14ac:dyDescent="0.2">
      <c r="A233" s="104"/>
      <c r="B233" s="93"/>
      <c r="C233" s="87"/>
      <c r="D233" s="87"/>
      <c r="E233" s="103"/>
      <c r="F233" s="103"/>
      <c r="G233" s="103"/>
      <c r="H233" s="23">
        <f t="shared" si="42"/>
        <v>0</v>
      </c>
      <c r="I233" s="103"/>
      <c r="J233" s="103"/>
      <c r="K233" s="103"/>
      <c r="L233" s="23">
        <f t="shared" si="43"/>
        <v>0</v>
      </c>
      <c r="M233" s="23">
        <f t="shared" si="44"/>
        <v>0</v>
      </c>
      <c r="N233" s="20">
        <f>IF(ISNUMBER(A233),TRUNC((IF(174.393&lt;A233,M233,TRUNC(10^(0.794358141*((LOG((A233/174.393)/LOG(10))*(LOG((A233/174.393)/LOG(10)))))),4)*M233*TRUNC((LOOKUP(2016-C233,'Malone-Faber'!A:A,'Malone-Faber'!B:B)),4))),4),0)</f>
        <v>0</v>
      </c>
      <c r="O233" s="94"/>
    </row>
    <row r="234" spans="1:18" x14ac:dyDescent="0.2">
      <c r="A234" s="104"/>
      <c r="B234" s="101" t="s">
        <v>123</v>
      </c>
      <c r="C234" s="87"/>
      <c r="D234" s="87"/>
      <c r="E234" s="103"/>
      <c r="F234" s="103"/>
      <c r="G234" s="103"/>
      <c r="H234" s="23">
        <f t="shared" si="42"/>
        <v>0</v>
      </c>
      <c r="I234" s="103"/>
      <c r="J234" s="103"/>
      <c r="K234" s="103"/>
      <c r="L234" s="23">
        <f t="shared" si="43"/>
        <v>0</v>
      </c>
      <c r="M234" s="23">
        <f t="shared" si="44"/>
        <v>0</v>
      </c>
      <c r="N234" s="20">
        <f>IF(ISNUMBER(A234),TRUNC((IF(174.393&lt;A234,M234,TRUNC(10^(0.794358141*((LOG((A234/174.393)/LOG(10))*(LOG((A234/174.393)/LOG(10)))))),4)*M234*TRUNC((LOOKUP(2016-C234,'Malone-Faber'!A:A,'Malone-Faber'!B:B)),4))),4),0)</f>
        <v>0</v>
      </c>
      <c r="O234" s="94"/>
    </row>
    <row r="235" spans="1:18" x14ac:dyDescent="0.2">
      <c r="A235" s="104">
        <v>98</v>
      </c>
      <c r="B235" s="101" t="s">
        <v>154</v>
      </c>
      <c r="C235" s="87">
        <v>1975</v>
      </c>
      <c r="D235" s="102" t="s">
        <v>94</v>
      </c>
      <c r="E235" s="103">
        <v>85</v>
      </c>
      <c r="F235" s="103">
        <v>90</v>
      </c>
      <c r="G235" s="103">
        <v>95</v>
      </c>
      <c r="H235" s="23">
        <f t="shared" si="42"/>
        <v>95</v>
      </c>
      <c r="I235" s="103">
        <v>110</v>
      </c>
      <c r="J235" s="103">
        <v>120</v>
      </c>
      <c r="K235" s="103">
        <v>-131</v>
      </c>
      <c r="L235" s="23">
        <f t="shared" si="43"/>
        <v>120</v>
      </c>
      <c r="M235" s="23">
        <f t="shared" si="44"/>
        <v>215</v>
      </c>
      <c r="N235" s="20">
        <f>IF(ISNUMBER(A235),TRUNC((IF(174.393&lt;A235,M235,TRUNC(10^(0.794358141*((LOG((A235/174.393)/LOG(10))*(LOG((A235/174.393)/LOG(10)))))),4)*M235*TRUNC((LOOKUP(2016-C235,'Malone-Faber'!A:A,'Malone-Faber'!B:B)),4))),4),0)</f>
        <v>276.92860000000002</v>
      </c>
      <c r="O235" s="94"/>
    </row>
    <row r="236" spans="1:18" x14ac:dyDescent="0.2">
      <c r="A236" s="104">
        <v>94.1</v>
      </c>
      <c r="B236" s="101" t="s">
        <v>155</v>
      </c>
      <c r="C236" s="87">
        <v>1975</v>
      </c>
      <c r="D236" s="102" t="s">
        <v>100</v>
      </c>
      <c r="E236" s="103">
        <v>70</v>
      </c>
      <c r="F236" s="103">
        <v>-75</v>
      </c>
      <c r="G236" s="103">
        <v>-80</v>
      </c>
      <c r="H236" s="23">
        <f t="shared" si="42"/>
        <v>70</v>
      </c>
      <c r="I236" s="103">
        <v>90</v>
      </c>
      <c r="J236" s="103">
        <v>-95</v>
      </c>
      <c r="K236" s="103">
        <v>-100</v>
      </c>
      <c r="L236" s="23">
        <f t="shared" si="43"/>
        <v>90</v>
      </c>
      <c r="M236" s="23">
        <f t="shared" si="44"/>
        <v>160</v>
      </c>
      <c r="N236" s="20">
        <f>IF(ISNUMBER(A236),TRUNC((IF(174.393&lt;A236,M236,TRUNC(10^(0.794358141*((LOG((A236/174.393)/LOG(10))*(LOG((A236/174.393)/LOG(10)))))),4)*M236*TRUNC((LOOKUP(2016-C236,'Malone-Faber'!A:A,'Malone-Faber'!B:B)),4))),4),0)</f>
        <v>209.55969999999999</v>
      </c>
      <c r="O236" s="94"/>
    </row>
    <row r="237" spans="1:18" x14ac:dyDescent="0.2">
      <c r="A237" s="112"/>
      <c r="B237" s="113"/>
      <c r="C237" s="114"/>
      <c r="D237" s="114"/>
      <c r="E237" s="115"/>
      <c r="F237" s="115"/>
      <c r="G237" s="115"/>
      <c r="H237" s="82">
        <f t="shared" si="42"/>
        <v>0</v>
      </c>
      <c r="I237" s="115"/>
      <c r="J237" s="115"/>
      <c r="K237" s="115"/>
      <c r="L237" s="82">
        <f t="shared" si="43"/>
        <v>0</v>
      </c>
      <c r="M237" s="82">
        <f t="shared" si="44"/>
        <v>0</v>
      </c>
      <c r="N237" s="84">
        <f>IF(ISNUMBER(A237),TRUNC((IF(174.393&lt;A237,M237,TRUNC(10^(0.794358141*((LOG((A237/174.393)/LOG(10))*(LOG((A237/174.393)/LOG(10)))))),4)*M237*TRUNC((LOOKUP(2016-C237,'Malone-Faber'!A:A,'Malone-Faber'!B:B)),4))),4),0)</f>
        <v>0</v>
      </c>
      <c r="O237" s="116"/>
    </row>
    <row r="238" spans="1:18" x14ac:dyDescent="0.2">
      <c r="A238" s="104"/>
      <c r="B238" s="101" t="s">
        <v>123</v>
      </c>
      <c r="C238" s="87"/>
      <c r="D238" s="87"/>
      <c r="E238" s="103"/>
      <c r="F238" s="103"/>
      <c r="G238" s="103"/>
      <c r="H238" s="23">
        <f t="shared" si="42"/>
        <v>0</v>
      </c>
      <c r="I238" s="103"/>
      <c r="J238" s="103"/>
      <c r="K238" s="103"/>
      <c r="L238" s="23">
        <f t="shared" si="43"/>
        <v>0</v>
      </c>
      <c r="M238" s="23">
        <f t="shared" si="44"/>
        <v>0</v>
      </c>
      <c r="N238" s="20">
        <f>IF(ISNUMBER(A238),TRUNC((IF(174.393&lt;A238,M238,TRUNC(10^(0.794358141*((LOG((A238/174.393)/LOG(10))*(LOG((A238/174.393)/LOG(10)))))),4)*M238*TRUNC((LOOKUP(2016-C238,'Malone-Faber'!A:A,'Malone-Faber'!B:B)),4))),4),0)</f>
        <v>0</v>
      </c>
      <c r="O238" s="94"/>
    </row>
    <row r="239" spans="1:18" x14ac:dyDescent="0.2">
      <c r="A239" s="104">
        <v>119.6</v>
      </c>
      <c r="B239" s="101" t="s">
        <v>156</v>
      </c>
      <c r="C239" s="87">
        <v>1973</v>
      </c>
      <c r="D239" s="102" t="s">
        <v>135</v>
      </c>
      <c r="E239" s="103">
        <v>65</v>
      </c>
      <c r="F239" s="103">
        <v>-67</v>
      </c>
      <c r="G239" s="103">
        <v>-67</v>
      </c>
      <c r="H239" s="23">
        <f t="shared" si="42"/>
        <v>65</v>
      </c>
      <c r="I239" s="103">
        <v>90</v>
      </c>
      <c r="J239" s="103">
        <v>-95</v>
      </c>
      <c r="K239" s="103">
        <v>95</v>
      </c>
      <c r="L239" s="23">
        <f t="shared" si="43"/>
        <v>95</v>
      </c>
      <c r="M239" s="23">
        <f t="shared" si="44"/>
        <v>160</v>
      </c>
      <c r="N239" s="20">
        <f>IF(ISNUMBER(A239),TRUNC((IF(174.393&lt;A239,M239,TRUNC(10^(0.794358141*((LOG((A239/174.393)/LOG(10))*(LOG((A239/174.393)/LOG(10)))))),4)*M239*TRUNC((LOOKUP(2016-C239,'Malone-Faber'!A:A,'Malone-Faber'!B:B)),4))),4),0)</f>
        <v>197.5384</v>
      </c>
      <c r="O239" s="94"/>
    </row>
    <row r="240" spans="1:18" x14ac:dyDescent="0.2">
      <c r="A240" s="104">
        <v>105.1</v>
      </c>
      <c r="B240" s="101" t="s">
        <v>157</v>
      </c>
      <c r="C240" s="87">
        <v>1974</v>
      </c>
      <c r="D240" s="102" t="s">
        <v>64</v>
      </c>
      <c r="E240" s="103">
        <v>110</v>
      </c>
      <c r="F240" s="103">
        <v>120</v>
      </c>
      <c r="G240" s="103">
        <v>125</v>
      </c>
      <c r="H240" s="23">
        <f t="shared" si="42"/>
        <v>125</v>
      </c>
      <c r="I240" s="103">
        <v>140</v>
      </c>
      <c r="J240" s="103">
        <v>150</v>
      </c>
      <c r="K240" s="103">
        <v>-160</v>
      </c>
      <c r="L240" s="23">
        <f t="shared" si="43"/>
        <v>150</v>
      </c>
      <c r="M240" s="23">
        <f t="shared" si="44"/>
        <v>275</v>
      </c>
      <c r="N240" s="20">
        <f>IF(ISNUMBER(A240),TRUNC((IF(174.393&lt;A240,M240,TRUNC(10^(0.794358141*((LOG((A240/174.393)/LOG(10))*(LOG((A240/174.393)/LOG(10)))))),4)*M240*TRUNC((LOOKUP(2016-C240,'Malone-Faber'!A:A,'Malone-Faber'!B:B)),4))),4),0)</f>
        <v>349.07639999999998</v>
      </c>
      <c r="O240" s="94"/>
    </row>
    <row r="241" spans="1:15" x14ac:dyDescent="0.2">
      <c r="A241" s="104"/>
      <c r="B241" s="93"/>
      <c r="C241" s="93"/>
      <c r="D241" s="93"/>
      <c r="E241" s="103"/>
      <c r="F241" s="103"/>
      <c r="G241" s="103"/>
      <c r="H241" s="23">
        <f t="shared" si="42"/>
        <v>0</v>
      </c>
      <c r="I241" s="103"/>
      <c r="J241" s="103"/>
      <c r="K241" s="103"/>
      <c r="L241" s="23">
        <f t="shared" si="43"/>
        <v>0</v>
      </c>
      <c r="M241" s="23">
        <f t="shared" si="44"/>
        <v>0</v>
      </c>
      <c r="N241" s="20">
        <f>IF(ISNUMBER(A241),TRUNC((IF(174.393&lt;A241,M241,TRUNC(10^(0.794358141*((LOG((A241/174.393)/LOG(10))*(LOG((A241/174.393)/LOG(10)))))),4)*M241*TRUNC((LOOKUP(2016-C241,'Malone-Faber'!A:A,'Malone-Faber'!B:B)),4))),4),0)</f>
        <v>0</v>
      </c>
      <c r="O241" s="94"/>
    </row>
    <row r="242" spans="1:15" x14ac:dyDescent="0.2">
      <c r="A242" s="125"/>
      <c r="B242" s="93"/>
      <c r="C242" s="93"/>
      <c r="D242" s="93"/>
      <c r="E242" s="93"/>
      <c r="F242" s="93"/>
      <c r="G242" s="93"/>
      <c r="H242" s="23">
        <f t="shared" si="42"/>
        <v>0</v>
      </c>
      <c r="I242" s="93"/>
      <c r="J242" s="93"/>
      <c r="K242" s="93"/>
      <c r="L242" s="23">
        <f t="shared" si="43"/>
        <v>0</v>
      </c>
      <c r="M242" s="23">
        <f t="shared" si="44"/>
        <v>0</v>
      </c>
      <c r="N242" s="20">
        <f>IF(ISNUMBER(A242),TRUNC((IF(174.393&lt;A242,M242,TRUNC(10^(0.794358141*((LOG((A242/174.393)/LOG(10))*(LOG((A242/174.393)/LOG(10)))))),4)*M242*TRUNC((LOOKUP(2016-C242,'Malone-Faber'!A:A,'Malone-Faber'!B:B)),4))),4),0)</f>
        <v>0</v>
      </c>
      <c r="O242" s="94"/>
    </row>
    <row r="243" spans="1:15" ht="13.5" thickBot="1" x14ac:dyDescent="0.25">
      <c r="A243" s="73"/>
      <c r="B243" s="106"/>
      <c r="C243" s="106"/>
      <c r="D243" s="106"/>
      <c r="E243" s="106"/>
      <c r="F243" s="106"/>
      <c r="G243" s="106"/>
      <c r="H243" s="73">
        <f t="shared" si="42"/>
        <v>0</v>
      </c>
      <c r="I243" s="106"/>
      <c r="J243" s="106"/>
      <c r="K243" s="106"/>
      <c r="L243" s="73">
        <f t="shared" si="43"/>
        <v>0</v>
      </c>
      <c r="M243" s="73">
        <f t="shared" si="44"/>
        <v>0</v>
      </c>
      <c r="N243" s="109">
        <f>IF(ISNUMBER(A243),TRUNC((IF(174.393&lt;A243,M243,TRUNC(10^(0.794358141*((LOG((A243/174.393)/LOG(10))*(LOG((A243/174.393)/LOG(10)))))),4)*M243*TRUNC((LOOKUP(2016-C243,'Malone-Faber'!A:A,'Malone-Faber'!B:B)),4))),4),0)</f>
        <v>0</v>
      </c>
      <c r="O243" s="110"/>
    </row>
    <row r="244" spans="1:15" ht="13.5" thickBot="1" x14ac:dyDescent="0.25">
      <c r="A244" s="148" t="s">
        <v>159</v>
      </c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2"/>
    </row>
    <row r="245" spans="1:15" x14ac:dyDescent="0.2">
      <c r="A245" s="124"/>
      <c r="B245" s="113"/>
      <c r="C245" s="114"/>
      <c r="D245" s="114"/>
      <c r="E245" s="115"/>
      <c r="F245" s="115"/>
      <c r="G245" s="115"/>
      <c r="H245" s="82">
        <f t="shared" si="42"/>
        <v>0</v>
      </c>
      <c r="I245" s="115"/>
      <c r="J245" s="115"/>
      <c r="K245" s="115"/>
      <c r="L245" s="82">
        <f t="shared" si="43"/>
        <v>0</v>
      </c>
      <c r="M245" s="82">
        <f t="shared" si="44"/>
        <v>0</v>
      </c>
      <c r="N245" s="84">
        <f>IF(ISNUMBER(A245),TRUNC((IF(174.393&lt;A245,M245,TRUNC(10^(0.794358141*((LOG((A245/174.393)/LOG(10))*(LOG((A245/174.393)/LOG(10)))))),4)*M245*TRUNC((LOOKUP(2016-C245,'Malone-Faber'!A:A,'Malone-Faber'!B:B)),4))),4),0)</f>
        <v>0</v>
      </c>
      <c r="O245" s="116"/>
    </row>
    <row r="246" spans="1:15" x14ac:dyDescent="0.2">
      <c r="A246" s="104"/>
      <c r="B246" s="101" t="s">
        <v>143</v>
      </c>
      <c r="C246" s="87"/>
      <c r="D246" s="87"/>
      <c r="E246" s="103"/>
      <c r="F246" s="103"/>
      <c r="G246" s="103"/>
      <c r="H246" s="23">
        <f t="shared" si="42"/>
        <v>0</v>
      </c>
      <c r="I246" s="103"/>
      <c r="J246" s="103"/>
      <c r="K246" s="103"/>
      <c r="L246" s="23">
        <f t="shared" si="43"/>
        <v>0</v>
      </c>
      <c r="M246" s="23">
        <f t="shared" si="44"/>
        <v>0</v>
      </c>
      <c r="N246" s="20">
        <f>IF(ISNUMBER(A246),TRUNC((IF(174.393&lt;A246,M246,TRUNC(10^(0.794358141*((LOG((A246/174.393)/LOG(10))*(LOG((A246/174.393)/LOG(10)))))),4)*M246*TRUNC((LOOKUP(2016-C246,'Malone-Faber'!A:A,'Malone-Faber'!B:B)),4))),4),0)</f>
        <v>0</v>
      </c>
      <c r="O246" s="94"/>
    </row>
    <row r="247" spans="1:15" x14ac:dyDescent="0.2">
      <c r="A247" s="104">
        <v>65.7</v>
      </c>
      <c r="B247" s="101" t="s">
        <v>160</v>
      </c>
      <c r="C247" s="87">
        <v>1978</v>
      </c>
      <c r="D247" s="102" t="s">
        <v>161</v>
      </c>
      <c r="E247" s="103">
        <v>40</v>
      </c>
      <c r="F247" s="103">
        <v>-45</v>
      </c>
      <c r="G247" s="103">
        <v>45</v>
      </c>
      <c r="H247" s="23">
        <f t="shared" si="42"/>
        <v>45</v>
      </c>
      <c r="I247" s="103">
        <v>50</v>
      </c>
      <c r="J247" s="103">
        <v>55</v>
      </c>
      <c r="K247" s="103">
        <v>60</v>
      </c>
      <c r="L247" s="23">
        <f t="shared" si="43"/>
        <v>60</v>
      </c>
      <c r="M247" s="23">
        <f t="shared" si="44"/>
        <v>105</v>
      </c>
      <c r="N247" s="20">
        <f>IF(ISNUMBER(A247),TRUNC((IF(174.393&lt;A247,M247,TRUNC(10^(0.794358141*((LOG((A247/174.393)/LOG(10))*(LOG((A247/174.393)/LOG(10)))))),4)*M247*TRUNC((LOOKUP(2016-C247,'Malone-Faber'!A:A,'Malone-Faber'!B:B)),4))),4),0)</f>
        <v>161.70699999999999</v>
      </c>
      <c r="O247" s="94"/>
    </row>
    <row r="248" spans="1:15" x14ac:dyDescent="0.2">
      <c r="A248" s="104"/>
      <c r="B248" s="93"/>
      <c r="C248" s="87"/>
      <c r="D248" s="87"/>
      <c r="E248" s="103"/>
      <c r="F248" s="103"/>
      <c r="G248" s="103"/>
      <c r="H248" s="23">
        <f t="shared" si="42"/>
        <v>0</v>
      </c>
      <c r="I248" s="103"/>
      <c r="J248" s="103"/>
      <c r="K248" s="103"/>
      <c r="L248" s="23">
        <f t="shared" si="43"/>
        <v>0</v>
      </c>
      <c r="M248" s="23">
        <f t="shared" si="44"/>
        <v>0</v>
      </c>
      <c r="N248" s="20">
        <f>IF(ISNUMBER(A248),TRUNC((IF(174.393&lt;A248,M248,TRUNC(10^(0.794358141*((LOG((A248/174.393)/LOG(10))*(LOG((A248/174.393)/LOG(10)))))),4)*M248*TRUNC((LOOKUP(2016-C248,'Malone-Faber'!A:A,'Malone-Faber'!B:B)),4))),4),0)</f>
        <v>0</v>
      </c>
      <c r="O248" s="94"/>
    </row>
    <row r="249" spans="1:15" x14ac:dyDescent="0.2">
      <c r="A249" s="104"/>
      <c r="B249" s="101" t="s">
        <v>117</v>
      </c>
      <c r="C249" s="87"/>
      <c r="D249" s="87"/>
      <c r="E249" s="103"/>
      <c r="F249" s="103"/>
      <c r="G249" s="103"/>
      <c r="H249" s="23">
        <f t="shared" si="42"/>
        <v>0</v>
      </c>
      <c r="I249" s="103"/>
      <c r="J249" s="103"/>
      <c r="K249" s="103"/>
      <c r="L249" s="23">
        <f t="shared" si="43"/>
        <v>0</v>
      </c>
      <c r="M249" s="23">
        <f t="shared" si="44"/>
        <v>0</v>
      </c>
      <c r="N249" s="20">
        <f>IF(ISNUMBER(A249),TRUNC((IF(174.393&lt;A249,M249,TRUNC(10^(0.794358141*((LOG((A249/174.393)/LOG(10))*(LOG((A249/174.393)/LOG(10)))))),4)*M249*TRUNC((LOOKUP(2016-C249,'Malone-Faber'!A:A,'Malone-Faber'!B:B)),4))),4),0)</f>
        <v>0</v>
      </c>
      <c r="O249" s="94"/>
    </row>
    <row r="250" spans="1:15" x14ac:dyDescent="0.2">
      <c r="A250" s="104">
        <v>80.5</v>
      </c>
      <c r="B250" s="101" t="s">
        <v>162</v>
      </c>
      <c r="C250" s="87">
        <v>1977</v>
      </c>
      <c r="D250" s="102" t="s">
        <v>95</v>
      </c>
      <c r="E250" s="103">
        <v>90</v>
      </c>
      <c r="F250" s="103">
        <v>95</v>
      </c>
      <c r="G250" s="103">
        <v>98</v>
      </c>
      <c r="H250" s="23">
        <f t="shared" si="42"/>
        <v>98</v>
      </c>
      <c r="I250" s="103">
        <v>-105</v>
      </c>
      <c r="J250" s="103">
        <v>105</v>
      </c>
      <c r="K250" s="103">
        <v>110</v>
      </c>
      <c r="L250" s="23">
        <f t="shared" si="43"/>
        <v>110</v>
      </c>
      <c r="M250" s="23">
        <f t="shared" si="44"/>
        <v>208</v>
      </c>
      <c r="N250" s="20">
        <f>IF(ISNUMBER(A250),TRUNC((IF(174.393&lt;A250,M250,TRUNC(10^(0.794358141*((LOG((A250/174.393)/LOG(10))*(LOG((A250/174.393)/LOG(10)))))),4)*M250*TRUNC((LOOKUP(2016-C250,'Malone-Faber'!A:A,'Malone-Faber'!B:B)),4))),4),0)</f>
        <v>286.71899999999999</v>
      </c>
      <c r="O250" s="94"/>
    </row>
    <row r="251" spans="1:15" x14ac:dyDescent="0.2">
      <c r="A251" s="104"/>
      <c r="B251" s="93"/>
      <c r="C251" s="87"/>
      <c r="D251" s="87"/>
      <c r="E251" s="103"/>
      <c r="F251" s="103"/>
      <c r="G251" s="103"/>
      <c r="H251" s="23">
        <f t="shared" si="42"/>
        <v>0</v>
      </c>
      <c r="I251" s="103"/>
      <c r="J251" s="103"/>
      <c r="K251" s="103"/>
      <c r="L251" s="23">
        <f t="shared" si="43"/>
        <v>0</v>
      </c>
      <c r="M251" s="23">
        <f t="shared" si="44"/>
        <v>0</v>
      </c>
      <c r="N251" s="20">
        <f>IF(ISNUMBER(A251),TRUNC((IF(174.393&lt;A251,M251,TRUNC(10^(0.794358141*((LOG((A251/174.393)/LOG(10))*(LOG((A251/174.393)/LOG(10)))))),4)*M251*TRUNC((LOOKUP(2016-C251,'Malone-Faber'!A:A,'Malone-Faber'!B:B)),4))),4),0)</f>
        <v>0</v>
      </c>
      <c r="O251" s="94"/>
    </row>
    <row r="252" spans="1:15" x14ac:dyDescent="0.2">
      <c r="A252" s="104"/>
      <c r="B252" s="128">
        <v>94</v>
      </c>
      <c r="C252" s="87"/>
      <c r="D252" s="87"/>
      <c r="E252" s="103"/>
      <c r="F252" s="103"/>
      <c r="G252" s="103"/>
      <c r="H252" s="23">
        <f t="shared" si="42"/>
        <v>0</v>
      </c>
      <c r="I252" s="103"/>
      <c r="J252" s="103"/>
      <c r="K252" s="103"/>
      <c r="L252" s="23">
        <f t="shared" si="43"/>
        <v>0</v>
      </c>
      <c r="M252" s="23">
        <f t="shared" si="44"/>
        <v>0</v>
      </c>
      <c r="N252" s="20">
        <f>IF(ISNUMBER(A252),TRUNC((IF(174.393&lt;A252,M252,TRUNC(10^(0.794358141*((LOG((A252/174.393)/LOG(10))*(LOG((A252/174.393)/LOG(10)))))),4)*M252*TRUNC((LOOKUP(2016-C252,'Malone-Faber'!A:A,'Malone-Faber'!B:B)),4))),4),0)</f>
        <v>0</v>
      </c>
      <c r="O252" s="94"/>
    </row>
    <row r="253" spans="1:15" x14ac:dyDescent="0.2">
      <c r="A253" s="104">
        <v>94</v>
      </c>
      <c r="B253" s="101" t="s">
        <v>163</v>
      </c>
      <c r="C253" s="87">
        <v>1981</v>
      </c>
      <c r="D253" s="102" t="s">
        <v>62</v>
      </c>
      <c r="E253" s="103">
        <v>96</v>
      </c>
      <c r="F253" s="103">
        <v>-100</v>
      </c>
      <c r="G253" s="103">
        <v>102</v>
      </c>
      <c r="H253" s="23">
        <f t="shared" si="42"/>
        <v>102</v>
      </c>
      <c r="I253" s="103">
        <v>115</v>
      </c>
      <c r="J253" s="103">
        <v>120</v>
      </c>
      <c r="K253" s="103">
        <v>-125</v>
      </c>
      <c r="L253" s="23">
        <f t="shared" si="43"/>
        <v>120</v>
      </c>
      <c r="M253" s="23">
        <f t="shared" si="44"/>
        <v>222</v>
      </c>
      <c r="N253" s="20">
        <f>IF(ISNUMBER(A253),TRUNC((IF(174.393&lt;A253,M253,TRUNC(10^(0.794358141*((LOG((A253/174.393)/LOG(10))*(LOG((A253/174.393)/LOG(10)))))),4)*M253*TRUNC((LOOKUP(2016-C253,'Malone-Faber'!A:A,'Malone-Faber'!B:B)),4))),4),0)</f>
        <v>271.46679999999998</v>
      </c>
      <c r="O253" s="94"/>
    </row>
    <row r="254" spans="1:15" x14ac:dyDescent="0.2">
      <c r="A254" s="104"/>
      <c r="B254" s="93"/>
      <c r="C254" s="87"/>
      <c r="D254" s="87"/>
      <c r="E254" s="103"/>
      <c r="F254" s="103"/>
      <c r="G254" s="103"/>
      <c r="H254" s="23">
        <f t="shared" si="42"/>
        <v>0</v>
      </c>
      <c r="I254" s="103"/>
      <c r="J254" s="103"/>
      <c r="K254" s="103"/>
      <c r="L254" s="23">
        <f t="shared" si="43"/>
        <v>0</v>
      </c>
      <c r="M254" s="23">
        <f t="shared" si="44"/>
        <v>0</v>
      </c>
      <c r="N254" s="20">
        <f>IF(ISNUMBER(A254),TRUNC((IF(174.393&lt;A254,M254,TRUNC(10^(0.794358141*((LOG((A254/174.393)/LOG(10))*(LOG((A254/174.393)/LOG(10)))))),4)*M254*TRUNC((LOOKUP(2016-C254,'Malone-Faber'!A:A,'Malone-Faber'!B:B)),4))),4),0)</f>
        <v>0</v>
      </c>
      <c r="O254" s="94"/>
    </row>
    <row r="255" spans="1:15" x14ac:dyDescent="0.2">
      <c r="A255" s="104"/>
      <c r="B255" s="128">
        <v>105</v>
      </c>
      <c r="C255" s="87"/>
      <c r="D255" s="87"/>
      <c r="E255" s="103"/>
      <c r="F255" s="103"/>
      <c r="G255" s="103"/>
      <c r="H255" s="23">
        <f t="shared" si="42"/>
        <v>0</v>
      </c>
      <c r="I255" s="103"/>
      <c r="J255" s="103"/>
      <c r="K255" s="103"/>
      <c r="L255" s="23">
        <f t="shared" si="43"/>
        <v>0</v>
      </c>
      <c r="M255" s="23">
        <f t="shared" si="44"/>
        <v>0</v>
      </c>
      <c r="N255" s="20">
        <f>IF(ISNUMBER(A255),TRUNC((IF(174.393&lt;A255,M255,TRUNC(10^(0.794358141*((LOG((A255/174.393)/LOG(10))*(LOG((A255/174.393)/LOG(10)))))),4)*M255*TRUNC((LOOKUP(2016-C255,'Malone-Faber'!A:A,'Malone-Faber'!B:B)),4))),4),0)</f>
        <v>0</v>
      </c>
      <c r="O255" s="94"/>
    </row>
    <row r="256" spans="1:15" x14ac:dyDescent="0.2">
      <c r="A256" s="104">
        <v>97.5</v>
      </c>
      <c r="B256" s="101" t="s">
        <v>166</v>
      </c>
      <c r="C256" s="87">
        <v>1977</v>
      </c>
      <c r="D256" s="102" t="s">
        <v>165</v>
      </c>
      <c r="E256" s="103">
        <v>64</v>
      </c>
      <c r="F256" s="103">
        <v>-69</v>
      </c>
      <c r="G256" s="103">
        <v>69</v>
      </c>
      <c r="H256" s="23">
        <f t="shared" si="42"/>
        <v>69</v>
      </c>
      <c r="I256" s="103">
        <v>78</v>
      </c>
      <c r="J256" s="103">
        <v>83</v>
      </c>
      <c r="K256" s="103">
        <v>88</v>
      </c>
      <c r="L256" s="23">
        <f t="shared" si="43"/>
        <v>88</v>
      </c>
      <c r="M256" s="23">
        <f t="shared" si="44"/>
        <v>157</v>
      </c>
      <c r="N256" s="20">
        <f>IF(ISNUMBER(A256),TRUNC((IF(174.393&lt;A256,M256,TRUNC(10^(0.794358141*((LOG((A256/174.393)/LOG(10))*(LOG((A256/174.393)/LOG(10)))))),4)*M256*TRUNC((LOOKUP(2016-C256,'Malone-Faber'!A:A,'Malone-Faber'!B:B)),4))),4),0)</f>
        <v>197.8913</v>
      </c>
      <c r="O256" s="94"/>
    </row>
    <row r="257" spans="1:15" x14ac:dyDescent="0.2">
      <c r="A257" s="104"/>
      <c r="B257" s="93"/>
      <c r="C257" s="87"/>
      <c r="D257" s="87"/>
      <c r="E257" s="103"/>
      <c r="F257" s="103"/>
      <c r="G257" s="103"/>
      <c r="H257" s="23">
        <f t="shared" si="42"/>
        <v>0</v>
      </c>
      <c r="I257" s="103"/>
      <c r="J257" s="103"/>
      <c r="K257" s="103"/>
      <c r="L257" s="23">
        <f t="shared" si="43"/>
        <v>0</v>
      </c>
      <c r="M257" s="23">
        <f t="shared" si="44"/>
        <v>0</v>
      </c>
      <c r="N257" s="20">
        <f>IF(ISNUMBER(A257),TRUNC((IF(174.393&lt;A257,M257,TRUNC(10^(0.794358141*((LOG((A257/174.393)/LOG(10))*(LOG((A257/174.393)/LOG(10)))))),4)*M257*TRUNC((LOOKUP(2016-C257,'Malone-Faber'!A:A,'Malone-Faber'!B:B)),4))),4),0)</f>
        <v>0</v>
      </c>
      <c r="O257" s="94"/>
    </row>
    <row r="258" spans="1:15" x14ac:dyDescent="0.2">
      <c r="A258" s="104"/>
      <c r="B258" s="128">
        <v>105</v>
      </c>
      <c r="C258" s="87"/>
      <c r="D258" s="87"/>
      <c r="E258" s="103"/>
      <c r="F258" s="103"/>
      <c r="G258" s="103"/>
      <c r="H258" s="23">
        <f t="shared" si="42"/>
        <v>0</v>
      </c>
      <c r="I258" s="103"/>
      <c r="J258" s="103"/>
      <c r="K258" s="103"/>
      <c r="L258" s="23">
        <f t="shared" si="43"/>
        <v>0</v>
      </c>
      <c r="M258" s="23">
        <f t="shared" si="44"/>
        <v>0</v>
      </c>
      <c r="N258" s="20">
        <f>IF(ISNUMBER(A258),TRUNC((IF(174.393&lt;A258,M258,TRUNC(10^(0.794358141*((LOG((A258/174.393)/LOG(10))*(LOG((A258/174.393)/LOG(10)))))),4)*M258*TRUNC((LOOKUP(2016-C258,'Malone-Faber'!A:A,'Malone-Faber'!B:B)),4))),4),0)</f>
        <v>0</v>
      </c>
      <c r="O258" s="94"/>
    </row>
    <row r="259" spans="1:15" x14ac:dyDescent="0.2">
      <c r="A259" s="104">
        <v>107.9</v>
      </c>
      <c r="B259" s="101" t="s">
        <v>164</v>
      </c>
      <c r="C259" s="87">
        <v>1978</v>
      </c>
      <c r="D259" s="102" t="s">
        <v>153</v>
      </c>
      <c r="E259" s="103">
        <v>95</v>
      </c>
      <c r="F259" s="103">
        <v>-100</v>
      </c>
      <c r="G259" s="103">
        <v>-100</v>
      </c>
      <c r="H259" s="23">
        <f t="shared" si="42"/>
        <v>95</v>
      </c>
      <c r="I259" s="103">
        <v>125</v>
      </c>
      <c r="J259" s="103">
        <v>130</v>
      </c>
      <c r="K259" s="103">
        <v>-140</v>
      </c>
      <c r="L259" s="23">
        <f t="shared" si="43"/>
        <v>130</v>
      </c>
      <c r="M259" s="23">
        <f t="shared" si="44"/>
        <v>225</v>
      </c>
      <c r="N259" s="20">
        <f>IF(ISNUMBER(A259),TRUNC((IF(174.393&lt;A259,M259,TRUNC(10^(0.794358141*((LOG((A259/174.393)/LOG(10))*(LOG((A259/174.393)/LOG(10)))))),4)*M259*TRUNC((LOOKUP(2016-C259,'Malone-Faber'!A:A,'Malone-Faber'!B:B)),4))),4),0)</f>
        <v>270.06319999999999</v>
      </c>
      <c r="O259" s="94"/>
    </row>
    <row r="260" spans="1:15" x14ac:dyDescent="0.2">
      <c r="A260" s="104">
        <v>114</v>
      </c>
      <c r="B260" s="101" t="s">
        <v>167</v>
      </c>
      <c r="C260" s="87">
        <v>1979</v>
      </c>
      <c r="D260" s="102" t="s">
        <v>64</v>
      </c>
      <c r="E260" s="103">
        <v>-100</v>
      </c>
      <c r="F260" s="103">
        <v>100</v>
      </c>
      <c r="G260" s="103">
        <v>105</v>
      </c>
      <c r="H260" s="23">
        <f t="shared" si="42"/>
        <v>105</v>
      </c>
      <c r="I260" s="103">
        <v>120</v>
      </c>
      <c r="J260" s="103">
        <v>-125</v>
      </c>
      <c r="K260" s="103">
        <v>-125</v>
      </c>
      <c r="L260" s="23">
        <f t="shared" si="43"/>
        <v>120</v>
      </c>
      <c r="M260" s="23">
        <f t="shared" si="44"/>
        <v>225</v>
      </c>
      <c r="N260" s="20">
        <f>IF(ISNUMBER(A260),TRUNC((IF(174.393&lt;A260,M260,TRUNC(10^(0.794358141*((LOG((A260/174.393)/LOG(10))*(LOG((A260/174.393)/LOG(10)))))),4)*M260*TRUNC((LOOKUP(2016-C260,'Malone-Faber'!A:A,'Malone-Faber'!B:B)),4))),4),0)</f>
        <v>262.50420000000003</v>
      </c>
      <c r="O260" s="94"/>
    </row>
    <row r="261" spans="1:15" x14ac:dyDescent="0.2">
      <c r="A261" s="104"/>
      <c r="B261" s="93"/>
      <c r="C261" s="87"/>
      <c r="D261" s="87"/>
      <c r="E261" s="103"/>
      <c r="F261" s="103"/>
      <c r="G261" s="103"/>
      <c r="H261" s="23">
        <f t="shared" si="42"/>
        <v>0</v>
      </c>
      <c r="I261" s="103"/>
      <c r="J261" s="103"/>
      <c r="K261" s="103"/>
      <c r="L261" s="23">
        <f t="shared" si="43"/>
        <v>0</v>
      </c>
      <c r="M261" s="23">
        <f t="shared" si="44"/>
        <v>0</v>
      </c>
      <c r="N261" s="20">
        <f>IF(ISNUMBER(A261),TRUNC((IF(174.393&lt;A261,M261,TRUNC(10^(0.794358141*((LOG((A261/174.393)/LOG(10))*(LOG((A261/174.393)/LOG(10)))))),4)*M261*TRUNC((LOOKUP(2016-C261,'Malone-Faber'!A:A,'Malone-Faber'!B:B)),4))),4),0)</f>
        <v>0</v>
      </c>
      <c r="O261" s="94"/>
    </row>
    <row r="262" spans="1:15" x14ac:dyDescent="0.2">
      <c r="A262" s="104"/>
      <c r="B262" s="93"/>
      <c r="C262" s="93"/>
      <c r="D262" s="93"/>
      <c r="E262" s="103"/>
      <c r="F262" s="103"/>
      <c r="G262" s="103"/>
      <c r="H262" s="23">
        <f t="shared" si="42"/>
        <v>0</v>
      </c>
      <c r="I262" s="103"/>
      <c r="J262" s="103"/>
      <c r="K262" s="103"/>
      <c r="L262" s="23">
        <f t="shared" si="43"/>
        <v>0</v>
      </c>
      <c r="M262" s="23">
        <f t="shared" si="44"/>
        <v>0</v>
      </c>
      <c r="N262" s="20">
        <f>IF(ISNUMBER(A262),TRUNC((IF(174.393&lt;A262,M262,TRUNC(10^(0.794358141*((LOG((A262/174.393)/LOG(10))*(LOG((A262/174.393)/LOG(10)))))),4)*M262*TRUNC((LOOKUP(2016-C262,'Malone-Faber'!A:A,'Malone-Faber'!B:B)),4))),4),0)</f>
        <v>0</v>
      </c>
      <c r="O262" s="94"/>
    </row>
    <row r="263" spans="1:15" x14ac:dyDescent="0.2">
      <c r="A263" s="125"/>
      <c r="B263" s="93"/>
      <c r="C263" s="93"/>
      <c r="D263" s="93"/>
      <c r="E263" s="93"/>
      <c r="F263" s="93"/>
      <c r="G263" s="93"/>
      <c r="H263" s="23">
        <f t="shared" si="42"/>
        <v>0</v>
      </c>
      <c r="I263" s="103"/>
      <c r="J263" s="103"/>
      <c r="K263" s="103"/>
      <c r="L263" s="23">
        <f t="shared" si="43"/>
        <v>0</v>
      </c>
      <c r="M263" s="23">
        <f t="shared" si="44"/>
        <v>0</v>
      </c>
      <c r="N263" s="20">
        <f>IF(ISNUMBER(A263),TRUNC((IF(174.393&lt;A263,M263,TRUNC(10^(0.794358141*((LOG((A263/174.393)/LOG(10))*(LOG((A263/174.393)/LOG(10)))))),4)*M263*TRUNC((LOOKUP(2016-C263,'Malone-Faber'!A:A,'Malone-Faber'!B:B)),4))),4),0)</f>
        <v>0</v>
      </c>
      <c r="O263" s="94"/>
    </row>
    <row r="264" spans="1:15" x14ac:dyDescent="0.2">
      <c r="A264" s="125"/>
      <c r="B264" s="93"/>
      <c r="C264" s="93"/>
      <c r="D264" s="93"/>
      <c r="E264" s="93"/>
      <c r="F264" s="93"/>
      <c r="G264" s="93"/>
      <c r="H264" s="23">
        <f t="shared" si="42"/>
        <v>0</v>
      </c>
      <c r="I264" s="93"/>
      <c r="J264" s="93"/>
      <c r="K264" s="93"/>
      <c r="L264" s="23">
        <f t="shared" si="43"/>
        <v>0</v>
      </c>
      <c r="M264" s="23">
        <f t="shared" si="44"/>
        <v>0</v>
      </c>
      <c r="N264" s="20">
        <f>IF(ISNUMBER(A264),TRUNC((IF(174.393&lt;A264,M264,TRUNC(10^(0.794358141*((LOG((A264/174.393)/LOG(10))*(LOG((A264/174.393)/LOG(10)))))),4)*M264*TRUNC((LOOKUP(2016-C264,'Malone-Faber'!A:A,'Malone-Faber'!B:B)),4))),4),0)</f>
        <v>0</v>
      </c>
      <c r="O264" s="94"/>
    </row>
    <row r="265" spans="1:15" x14ac:dyDescent="0.2">
      <c r="A265" s="23"/>
      <c r="B265" s="93"/>
      <c r="C265" s="93"/>
      <c r="D265" s="93"/>
      <c r="E265" s="93"/>
      <c r="F265" s="93"/>
      <c r="G265" s="93"/>
      <c r="H265" s="23">
        <f t="shared" si="42"/>
        <v>0</v>
      </c>
      <c r="I265" s="93"/>
      <c r="J265" s="93"/>
      <c r="K265" s="93"/>
      <c r="L265" s="23">
        <f t="shared" si="43"/>
        <v>0</v>
      </c>
      <c r="M265" s="23">
        <f t="shared" si="44"/>
        <v>0</v>
      </c>
      <c r="N265" s="20">
        <f>IF(ISNUMBER(A265),TRUNC((IF(174.393&lt;A265,M265,TRUNC(10^(0.794358141*((LOG((A265/174.393)/LOG(10))*(LOG((A265/174.393)/LOG(10)))))),4)*M265*TRUNC((LOOKUP(2016-C265,'Malone-Faber'!A:A,'Malone-Faber'!B:B)),4))),4),0)</f>
        <v>0</v>
      </c>
      <c r="O265" s="94"/>
    </row>
    <row r="266" spans="1:15" x14ac:dyDescent="0.2">
      <c r="A266" s="23"/>
      <c r="B266" s="93"/>
      <c r="C266" s="93"/>
      <c r="D266" s="93"/>
      <c r="E266" s="93"/>
      <c r="F266" s="93"/>
      <c r="G266" s="93"/>
      <c r="H266" s="23">
        <f t="shared" si="42"/>
        <v>0</v>
      </c>
      <c r="I266" s="93"/>
      <c r="J266" s="93"/>
      <c r="K266" s="93"/>
      <c r="L266" s="23">
        <f t="shared" si="43"/>
        <v>0</v>
      </c>
      <c r="M266" s="23">
        <f t="shared" si="44"/>
        <v>0</v>
      </c>
      <c r="N266" s="20">
        <f>IF(ISNUMBER(A266),TRUNC((IF(174.393&lt;A266,M266,TRUNC(10^(0.794358141*((LOG((A266/174.393)/LOG(10))*(LOG((A266/174.393)/LOG(10)))))),4)*M266*TRUNC((LOOKUP(2016-C266,'Malone-Faber'!A:A,'Malone-Faber'!B:B)),4))),4),0)</f>
        <v>0</v>
      </c>
      <c r="O266" s="94"/>
    </row>
    <row r="267" spans="1:15" x14ac:dyDescent="0.2">
      <c r="A267" s="23"/>
      <c r="B267" s="93"/>
      <c r="C267" s="93"/>
      <c r="D267" s="93"/>
      <c r="E267" s="93"/>
      <c r="F267" s="93"/>
      <c r="G267" s="93"/>
      <c r="H267" s="23">
        <f t="shared" si="42"/>
        <v>0</v>
      </c>
      <c r="I267" s="93"/>
      <c r="J267" s="93"/>
      <c r="K267" s="93"/>
      <c r="L267" s="23">
        <f t="shared" si="43"/>
        <v>0</v>
      </c>
      <c r="M267" s="23">
        <f t="shared" si="44"/>
        <v>0</v>
      </c>
      <c r="N267" s="20">
        <f>IF(ISNUMBER(A267),TRUNC((IF(174.393&lt;A267,M267,TRUNC(10^(0.794358141*((LOG((A267/174.393)/LOG(10))*(LOG((A267/174.393)/LOG(10)))))),4)*M267*TRUNC((LOOKUP(2016-C267,'Malone-Faber'!A:A,'Malone-Faber'!B:B)),4))),4),0)</f>
        <v>0</v>
      </c>
      <c r="O267" s="94"/>
    </row>
    <row r="268" spans="1:15" x14ac:dyDescent="0.2">
      <c r="A268" s="23"/>
      <c r="B268" s="93"/>
      <c r="C268" s="93"/>
      <c r="D268" s="93"/>
      <c r="E268" s="93"/>
      <c r="F268" s="93"/>
      <c r="G268" s="93"/>
      <c r="H268" s="23">
        <f t="shared" si="42"/>
        <v>0</v>
      </c>
      <c r="I268" s="93"/>
      <c r="J268" s="93"/>
      <c r="K268" s="93"/>
      <c r="L268" s="23">
        <f t="shared" si="43"/>
        <v>0</v>
      </c>
      <c r="M268" s="23">
        <f t="shared" si="44"/>
        <v>0</v>
      </c>
      <c r="N268" s="20">
        <f>IF(ISNUMBER(A268),TRUNC((IF(174.393&lt;A268,M268,TRUNC(10^(0.794358141*((LOG((A268/174.393)/LOG(10))*(LOG((A268/174.393)/LOG(10)))))),4)*M268*TRUNC((LOOKUP(2016-C268,'Malone-Faber'!A:A,'Malone-Faber'!B:B)),4))),4),0)</f>
        <v>0</v>
      </c>
      <c r="O268" s="94"/>
    </row>
    <row r="269" spans="1:15" x14ac:dyDescent="0.2">
      <c r="A269" s="23"/>
      <c r="B269" s="93"/>
      <c r="C269" s="93"/>
      <c r="D269" s="93"/>
      <c r="E269" s="93"/>
      <c r="F269" s="93"/>
      <c r="G269" s="93"/>
      <c r="H269" s="23">
        <f t="shared" si="42"/>
        <v>0</v>
      </c>
      <c r="I269" s="93"/>
      <c r="J269" s="93"/>
      <c r="K269" s="93"/>
      <c r="L269" s="23">
        <f t="shared" si="43"/>
        <v>0</v>
      </c>
      <c r="M269" s="23">
        <f t="shared" si="44"/>
        <v>0</v>
      </c>
      <c r="N269" s="20">
        <f>IF(ISNUMBER(A269),TRUNC((IF(174.393&lt;A269,M269,TRUNC(10^(0.794358141*((LOG((A269/174.393)/LOG(10))*(LOG((A269/174.393)/LOG(10)))))),4)*M269*TRUNC((LOOKUP(2016-C269,'Malone-Faber'!A:A,'Malone-Faber'!B:B)),4))),4),0)</f>
        <v>0</v>
      </c>
      <c r="O269" s="94"/>
    </row>
    <row r="270" spans="1:15" x14ac:dyDescent="0.2">
      <c r="A270" s="23"/>
      <c r="B270" s="93"/>
      <c r="C270" s="93"/>
      <c r="D270" s="93"/>
      <c r="E270" s="93"/>
      <c r="F270" s="93"/>
      <c r="G270" s="93"/>
      <c r="H270" s="23">
        <f t="shared" si="42"/>
        <v>0</v>
      </c>
      <c r="I270" s="93"/>
      <c r="J270" s="93"/>
      <c r="K270" s="93"/>
      <c r="L270" s="23">
        <f t="shared" si="43"/>
        <v>0</v>
      </c>
      <c r="M270" s="23">
        <f t="shared" si="44"/>
        <v>0</v>
      </c>
      <c r="N270" s="20">
        <f>IF(ISNUMBER(A270),TRUNC((IF(174.393&lt;A270,M270,TRUNC(10^(0.794358141*((LOG((A270/174.393)/LOG(10))*(LOG((A270/174.393)/LOG(10)))))),4)*M270*TRUNC((LOOKUP(2016-C270,'Malone-Faber'!A:A,'Malone-Faber'!B:B)),4))),4),0)</f>
        <v>0</v>
      </c>
      <c r="O270" s="94"/>
    </row>
    <row r="271" spans="1:15" x14ac:dyDescent="0.2">
      <c r="A271" s="23"/>
      <c r="B271" s="93"/>
      <c r="C271" s="93"/>
      <c r="D271" s="93"/>
      <c r="E271" s="93"/>
      <c r="F271" s="93"/>
      <c r="G271" s="93"/>
      <c r="H271" s="23">
        <f t="shared" si="42"/>
        <v>0</v>
      </c>
      <c r="I271" s="93"/>
      <c r="J271" s="93"/>
      <c r="K271" s="93"/>
      <c r="L271" s="23">
        <f t="shared" si="43"/>
        <v>0</v>
      </c>
      <c r="M271" s="23">
        <f t="shared" si="44"/>
        <v>0</v>
      </c>
      <c r="N271" s="20">
        <f>IF(ISNUMBER(A271),TRUNC((IF(174.393&lt;A271,M271,TRUNC(10^(0.794358141*((LOG((A271/174.393)/LOG(10))*(LOG((A271/174.393)/LOG(10)))))),4)*M271*TRUNC((LOOKUP(2016-C271,'Malone-Faber'!A:A,'Malone-Faber'!B:B)),4))),4),0)</f>
        <v>0</v>
      </c>
      <c r="O271" s="94"/>
    </row>
    <row r="272" spans="1:15" x14ac:dyDescent="0.2">
      <c r="A272" s="23"/>
      <c r="B272" s="93"/>
      <c r="C272" s="93"/>
      <c r="D272" s="93"/>
      <c r="E272" s="93"/>
      <c r="F272" s="93"/>
      <c r="G272" s="93"/>
      <c r="H272" s="23">
        <f t="shared" si="42"/>
        <v>0</v>
      </c>
      <c r="I272" s="93"/>
      <c r="J272" s="93"/>
      <c r="K272" s="93"/>
      <c r="L272" s="23">
        <f t="shared" si="43"/>
        <v>0</v>
      </c>
      <c r="M272" s="23">
        <f t="shared" si="44"/>
        <v>0</v>
      </c>
      <c r="N272" s="20">
        <f>IF(ISNUMBER(A272),TRUNC((IF(174.393&lt;A272,M272,TRUNC(10^(0.794358141*((LOG((A272/174.393)/LOG(10))*(LOG((A272/174.393)/LOG(10)))))),4)*M272*TRUNC((LOOKUP(2016-C272,'Malone-Faber'!A:A,'Malone-Faber'!B:B)),4))),4),0)</f>
        <v>0</v>
      </c>
      <c r="O272" s="94"/>
    </row>
    <row r="273" spans="1:15" x14ac:dyDescent="0.2">
      <c r="A273" s="23"/>
      <c r="B273" s="93"/>
      <c r="C273" s="93"/>
      <c r="D273" s="93"/>
      <c r="E273" s="93"/>
      <c r="F273" s="93"/>
      <c r="G273" s="93"/>
      <c r="H273" s="23">
        <f t="shared" si="42"/>
        <v>0</v>
      </c>
      <c r="I273" s="93"/>
      <c r="J273" s="93"/>
      <c r="K273" s="93"/>
      <c r="L273" s="23">
        <f t="shared" si="43"/>
        <v>0</v>
      </c>
      <c r="M273" s="23">
        <f t="shared" si="44"/>
        <v>0</v>
      </c>
      <c r="N273" s="20">
        <f>IF(ISNUMBER(A273),TRUNC((IF(174.393&lt;A273,M273,TRUNC(10^(0.794358141*((LOG((A273/174.393)/LOG(10))*(LOG((A273/174.393)/LOG(10)))))),4)*M273*TRUNC((LOOKUP(2016-C273,'Malone-Faber'!A:A,'Malone-Faber'!B:B)),4))),4),0)</f>
        <v>0</v>
      </c>
      <c r="O273" s="94"/>
    </row>
    <row r="274" spans="1:15" x14ac:dyDescent="0.2">
      <c r="A274" s="23"/>
      <c r="B274" s="93"/>
      <c r="C274" s="93"/>
      <c r="D274" s="93"/>
      <c r="E274" s="93"/>
      <c r="F274" s="93"/>
      <c r="G274" s="93"/>
      <c r="H274" s="23">
        <f t="shared" si="42"/>
        <v>0</v>
      </c>
      <c r="I274" s="93"/>
      <c r="J274" s="93"/>
      <c r="K274" s="93"/>
      <c r="L274" s="23">
        <f t="shared" si="43"/>
        <v>0</v>
      </c>
      <c r="M274" s="23">
        <f t="shared" si="44"/>
        <v>0</v>
      </c>
      <c r="N274" s="20">
        <f>IF(ISNUMBER(A274),TRUNC((IF(174.393&lt;A274,M274,TRUNC(10^(0.794358141*((LOG((A274/174.393)/LOG(10))*(LOG((A274/174.393)/LOG(10)))))),4)*M274*TRUNC((LOOKUP(2016-C274,'Malone-Faber'!A:A,'Malone-Faber'!B:B)),4))),4),0)</f>
        <v>0</v>
      </c>
      <c r="O274" s="94"/>
    </row>
    <row r="275" spans="1:15" x14ac:dyDescent="0.2">
      <c r="A275" s="23"/>
      <c r="B275" s="93"/>
      <c r="C275" s="93"/>
      <c r="D275" s="93"/>
      <c r="E275" s="93"/>
      <c r="F275" s="93"/>
      <c r="G275" s="93"/>
      <c r="H275" s="23">
        <f t="shared" ref="H275:H338" si="45">IF(MAX(E275:G275)&lt;0,0,MAX(E275:G275))</f>
        <v>0</v>
      </c>
      <c r="I275" s="93"/>
      <c r="J275" s="93"/>
      <c r="K275" s="93"/>
      <c r="L275" s="23">
        <f t="shared" ref="L275:L338" si="46">IF(MAX(I275:K275)&lt;0,0,MAX(I275:K275))</f>
        <v>0</v>
      </c>
      <c r="M275" s="23">
        <f t="shared" ref="M275:M338" si="47">SUM(H275,L275)</f>
        <v>0</v>
      </c>
      <c r="N275" s="20">
        <f>IF(ISNUMBER(A275),TRUNC((IF(174.393&lt;A275,M275,TRUNC(10^(0.794358141*((LOG((A275/174.393)/LOG(10))*(LOG((A275/174.393)/LOG(10)))))),4)*M275*TRUNC((LOOKUP(2016-C275,'Malone-Faber'!A:A,'Malone-Faber'!B:B)),4))),4),0)</f>
        <v>0</v>
      </c>
      <c r="O275" s="94"/>
    </row>
    <row r="276" spans="1:15" x14ac:dyDescent="0.2">
      <c r="A276" s="23"/>
      <c r="B276" s="93"/>
      <c r="C276" s="93"/>
      <c r="D276" s="93"/>
      <c r="E276" s="93"/>
      <c r="F276" s="93"/>
      <c r="G276" s="93"/>
      <c r="H276" s="23">
        <f t="shared" si="45"/>
        <v>0</v>
      </c>
      <c r="I276" s="93"/>
      <c r="J276" s="93"/>
      <c r="K276" s="93"/>
      <c r="L276" s="23">
        <f t="shared" si="46"/>
        <v>0</v>
      </c>
      <c r="M276" s="23">
        <f t="shared" si="47"/>
        <v>0</v>
      </c>
      <c r="N276" s="20">
        <f>IF(ISNUMBER(A276),TRUNC((IF(174.393&lt;A276,M276,TRUNC(10^(0.794358141*((LOG((A276/174.393)/LOG(10))*(LOG((A276/174.393)/LOG(10)))))),4)*M276*TRUNC((LOOKUP(2016-C276,'Malone-Faber'!A:A,'Malone-Faber'!B:B)),4))),4),0)</f>
        <v>0</v>
      </c>
      <c r="O276" s="94"/>
    </row>
    <row r="277" spans="1:15" x14ac:dyDescent="0.2">
      <c r="A277" s="23"/>
      <c r="B277" s="93"/>
      <c r="C277" s="93"/>
      <c r="D277" s="93"/>
      <c r="E277" s="93"/>
      <c r="F277" s="93"/>
      <c r="G277" s="93"/>
      <c r="H277" s="23">
        <f t="shared" si="45"/>
        <v>0</v>
      </c>
      <c r="I277" s="93"/>
      <c r="J277" s="93"/>
      <c r="K277" s="93"/>
      <c r="L277" s="23">
        <f t="shared" si="46"/>
        <v>0</v>
      </c>
      <c r="M277" s="23">
        <f t="shared" si="47"/>
        <v>0</v>
      </c>
      <c r="N277" s="20">
        <f>IF(ISNUMBER(A277),TRUNC((IF(174.393&lt;A277,M277,TRUNC(10^(0.794358141*((LOG((A277/174.393)/LOG(10))*(LOG((A277/174.393)/LOG(10)))))),4)*M277*TRUNC((LOOKUP(2016-C277,'Malone-Faber'!A:A,'Malone-Faber'!B:B)),4))),4),0)</f>
        <v>0</v>
      </c>
      <c r="O277" s="94"/>
    </row>
    <row r="278" spans="1:15" x14ac:dyDescent="0.2">
      <c r="A278" s="23"/>
      <c r="B278" s="93"/>
      <c r="C278" s="93"/>
      <c r="D278" s="93"/>
      <c r="E278" s="93"/>
      <c r="F278" s="93"/>
      <c r="G278" s="93"/>
      <c r="H278" s="23">
        <f t="shared" si="45"/>
        <v>0</v>
      </c>
      <c r="I278" s="93"/>
      <c r="J278" s="93"/>
      <c r="K278" s="93"/>
      <c r="L278" s="23">
        <f t="shared" si="46"/>
        <v>0</v>
      </c>
      <c r="M278" s="23">
        <f t="shared" si="47"/>
        <v>0</v>
      </c>
      <c r="N278" s="20">
        <f>IF(ISNUMBER(A278),TRUNC((IF(174.393&lt;A278,M278,TRUNC(10^(0.794358141*((LOG((A278/174.393)/LOG(10))*(LOG((A278/174.393)/LOG(10)))))),4)*M278*TRUNC((LOOKUP(2016-C278,'Malone-Faber'!A:A,'Malone-Faber'!B:B)),4))),4),0)</f>
        <v>0</v>
      </c>
      <c r="O278" s="94"/>
    </row>
    <row r="279" spans="1:15" x14ac:dyDescent="0.2">
      <c r="A279" s="23"/>
      <c r="B279" s="93"/>
      <c r="C279" s="93"/>
      <c r="D279" s="93"/>
      <c r="E279" s="93"/>
      <c r="F279" s="93"/>
      <c r="G279" s="93"/>
      <c r="H279" s="23">
        <f t="shared" si="45"/>
        <v>0</v>
      </c>
      <c r="I279" s="93"/>
      <c r="J279" s="93"/>
      <c r="K279" s="93"/>
      <c r="L279" s="23">
        <f t="shared" si="46"/>
        <v>0</v>
      </c>
      <c r="M279" s="23">
        <f t="shared" si="47"/>
        <v>0</v>
      </c>
      <c r="N279" s="20">
        <f>IF(ISNUMBER(A279),TRUNC((IF(174.393&lt;A279,M279,TRUNC(10^(0.794358141*((LOG((A279/174.393)/LOG(10))*(LOG((A279/174.393)/LOG(10)))))),4)*M279*TRUNC((LOOKUP(2016-C279,'Malone-Faber'!A:A,'Malone-Faber'!B:B)),4))),4),0)</f>
        <v>0</v>
      </c>
      <c r="O279" s="94"/>
    </row>
    <row r="280" spans="1:15" x14ac:dyDescent="0.2">
      <c r="A280" s="23"/>
      <c r="B280" s="93"/>
      <c r="C280" s="93"/>
      <c r="D280" s="93"/>
      <c r="E280" s="93"/>
      <c r="F280" s="93"/>
      <c r="G280" s="93"/>
      <c r="H280" s="23">
        <f t="shared" si="45"/>
        <v>0</v>
      </c>
      <c r="I280" s="93"/>
      <c r="J280" s="93"/>
      <c r="K280" s="93"/>
      <c r="L280" s="23">
        <f t="shared" si="46"/>
        <v>0</v>
      </c>
      <c r="M280" s="23">
        <f t="shared" si="47"/>
        <v>0</v>
      </c>
      <c r="N280" s="20">
        <f>IF(ISNUMBER(A280),TRUNC((IF(174.393&lt;A280,M280,TRUNC(10^(0.794358141*((LOG((A280/174.393)/LOG(10))*(LOG((A280/174.393)/LOG(10)))))),4)*M280*TRUNC((LOOKUP(2016-C280,'Malone-Faber'!A:A,'Malone-Faber'!B:B)),4))),4),0)</f>
        <v>0</v>
      </c>
      <c r="O280" s="94"/>
    </row>
    <row r="281" spans="1:15" x14ac:dyDescent="0.2">
      <c r="A281" s="23"/>
      <c r="B281" s="93"/>
      <c r="C281" s="93"/>
      <c r="D281" s="93"/>
      <c r="E281" s="93"/>
      <c r="F281" s="93"/>
      <c r="G281" s="93"/>
      <c r="H281" s="23">
        <f t="shared" si="45"/>
        <v>0</v>
      </c>
      <c r="I281" s="93"/>
      <c r="J281" s="93"/>
      <c r="K281" s="93"/>
      <c r="L281" s="23">
        <f t="shared" si="46"/>
        <v>0</v>
      </c>
      <c r="M281" s="23">
        <f t="shared" si="47"/>
        <v>0</v>
      </c>
      <c r="N281" s="20">
        <f>IF(ISNUMBER(A281),TRUNC((IF(174.393&lt;A281,M281,TRUNC(10^(0.794358141*((LOG((A281/174.393)/LOG(10))*(LOG((A281/174.393)/LOG(10)))))),4)*M281*TRUNC((LOOKUP(2016-C281,'Malone-Faber'!A:A,'Malone-Faber'!B:B)),4))),4),0)</f>
        <v>0</v>
      </c>
      <c r="O281" s="94"/>
    </row>
    <row r="282" spans="1:15" x14ac:dyDescent="0.2">
      <c r="A282" s="23"/>
      <c r="B282" s="93"/>
      <c r="C282" s="93"/>
      <c r="D282" s="93"/>
      <c r="E282" s="93"/>
      <c r="F282" s="93"/>
      <c r="G282" s="93"/>
      <c r="H282" s="23">
        <f t="shared" si="45"/>
        <v>0</v>
      </c>
      <c r="I282" s="93"/>
      <c r="J282" s="93"/>
      <c r="K282" s="93"/>
      <c r="L282" s="23">
        <f t="shared" si="46"/>
        <v>0</v>
      </c>
      <c r="M282" s="23">
        <f t="shared" si="47"/>
        <v>0</v>
      </c>
      <c r="N282" s="20">
        <f>IF(ISNUMBER(A282),TRUNC((IF(174.393&lt;A282,M282,TRUNC(10^(0.794358141*((LOG((A282/174.393)/LOG(10))*(LOG((A282/174.393)/LOG(10)))))),4)*M282*TRUNC((LOOKUP(2016-C282,'Malone-Faber'!A:A,'Malone-Faber'!B:B)),4))),4),0)</f>
        <v>0</v>
      </c>
      <c r="O282" s="94"/>
    </row>
    <row r="283" spans="1:15" x14ac:dyDescent="0.2">
      <c r="A283" s="23"/>
      <c r="B283" s="93"/>
      <c r="C283" s="93"/>
      <c r="D283" s="93"/>
      <c r="E283" s="93"/>
      <c r="F283" s="93"/>
      <c r="G283" s="93"/>
      <c r="H283" s="23">
        <f t="shared" si="45"/>
        <v>0</v>
      </c>
      <c r="I283" s="93"/>
      <c r="J283" s="93"/>
      <c r="K283" s="93"/>
      <c r="L283" s="23">
        <f t="shared" si="46"/>
        <v>0</v>
      </c>
      <c r="M283" s="23">
        <f t="shared" si="47"/>
        <v>0</v>
      </c>
      <c r="N283" s="20">
        <f>IF(ISNUMBER(A283),TRUNC((IF(174.393&lt;A283,M283,TRUNC(10^(0.794358141*((LOG((A283/174.393)/LOG(10))*(LOG((A283/174.393)/LOG(10)))))),4)*M283*TRUNC((LOOKUP(2016-C283,'Malone-Faber'!A:A,'Malone-Faber'!B:B)),4))),4),0)</f>
        <v>0</v>
      </c>
      <c r="O283" s="94"/>
    </row>
    <row r="284" spans="1:15" x14ac:dyDescent="0.2">
      <c r="A284" s="23"/>
      <c r="B284" s="93"/>
      <c r="C284" s="93"/>
      <c r="D284" s="93"/>
      <c r="E284" s="93"/>
      <c r="F284" s="93"/>
      <c r="G284" s="93"/>
      <c r="H284" s="23">
        <f t="shared" si="45"/>
        <v>0</v>
      </c>
      <c r="I284" s="93"/>
      <c r="J284" s="93"/>
      <c r="K284" s="93"/>
      <c r="L284" s="23">
        <f t="shared" si="46"/>
        <v>0</v>
      </c>
      <c r="M284" s="23">
        <f t="shared" si="47"/>
        <v>0</v>
      </c>
      <c r="N284" s="20">
        <f>IF(ISNUMBER(A284),TRUNC((IF(174.393&lt;A284,M284,TRUNC(10^(0.794358141*((LOG((A284/174.393)/LOG(10))*(LOG((A284/174.393)/LOG(10)))))),4)*M284*TRUNC((LOOKUP(2016-C284,'Malone-Faber'!A:A,'Malone-Faber'!B:B)),4))),4),0)</f>
        <v>0</v>
      </c>
      <c r="O284" s="94"/>
    </row>
    <row r="285" spans="1:15" x14ac:dyDescent="0.2">
      <c r="A285" s="23"/>
      <c r="B285" s="93"/>
      <c r="C285" s="93"/>
      <c r="D285" s="93"/>
      <c r="E285" s="93"/>
      <c r="F285" s="93"/>
      <c r="G285" s="93"/>
      <c r="H285" s="23">
        <f t="shared" si="45"/>
        <v>0</v>
      </c>
      <c r="I285" s="93"/>
      <c r="J285" s="93"/>
      <c r="K285" s="93"/>
      <c r="L285" s="23">
        <f t="shared" si="46"/>
        <v>0</v>
      </c>
      <c r="M285" s="23">
        <f t="shared" si="47"/>
        <v>0</v>
      </c>
      <c r="N285" s="20">
        <f>IF(ISNUMBER(A285),TRUNC((IF(174.393&lt;A285,M285,TRUNC(10^(0.794358141*((LOG((A285/174.393)/LOG(10))*(LOG((A285/174.393)/LOG(10)))))),4)*M285*TRUNC((LOOKUP(2016-C285,'Malone-Faber'!A:A,'Malone-Faber'!B:B)),4))),4),0)</f>
        <v>0</v>
      </c>
      <c r="O285" s="94"/>
    </row>
    <row r="286" spans="1:15" x14ac:dyDescent="0.2">
      <c r="A286" s="23"/>
      <c r="B286" s="93"/>
      <c r="C286" s="93"/>
      <c r="D286" s="93"/>
      <c r="E286" s="93"/>
      <c r="F286" s="93"/>
      <c r="G286" s="93"/>
      <c r="H286" s="23">
        <f t="shared" si="45"/>
        <v>0</v>
      </c>
      <c r="I286" s="93"/>
      <c r="J286" s="93"/>
      <c r="K286" s="93"/>
      <c r="L286" s="23">
        <f t="shared" si="46"/>
        <v>0</v>
      </c>
      <c r="M286" s="23">
        <f t="shared" si="47"/>
        <v>0</v>
      </c>
      <c r="N286" s="20">
        <f>IF(ISNUMBER(A286),TRUNC((IF(174.393&lt;A286,M286,TRUNC(10^(0.794358141*((LOG((A286/174.393)/LOG(10))*(LOG((A286/174.393)/LOG(10)))))),4)*M286*TRUNC((LOOKUP(2016-C286,'Malone-Faber'!A:A,'Malone-Faber'!B:B)),4))),4),0)</f>
        <v>0</v>
      </c>
      <c r="O286" s="94"/>
    </row>
    <row r="287" spans="1:15" x14ac:dyDescent="0.2">
      <c r="A287" s="23"/>
      <c r="B287" s="93"/>
      <c r="C287" s="93"/>
      <c r="D287" s="93"/>
      <c r="E287" s="93"/>
      <c r="F287" s="93"/>
      <c r="G287" s="93"/>
      <c r="H287" s="23">
        <f t="shared" si="45"/>
        <v>0</v>
      </c>
      <c r="I287" s="93"/>
      <c r="J287" s="93"/>
      <c r="K287" s="93"/>
      <c r="L287" s="23">
        <f t="shared" si="46"/>
        <v>0</v>
      </c>
      <c r="M287" s="23">
        <f t="shared" si="47"/>
        <v>0</v>
      </c>
      <c r="N287" s="20">
        <f>IF(ISNUMBER(A287),TRUNC((IF(174.393&lt;A287,M287,TRUNC(10^(0.794358141*((LOG((A287/174.393)/LOG(10))*(LOG((A287/174.393)/LOG(10)))))),4)*M287*TRUNC((LOOKUP(2016-C287,'Malone-Faber'!A:A,'Malone-Faber'!B:B)),4))),4),0)</f>
        <v>0</v>
      </c>
      <c r="O287" s="94"/>
    </row>
    <row r="288" spans="1:15" x14ac:dyDescent="0.2">
      <c r="A288" s="23"/>
      <c r="B288" s="93"/>
      <c r="C288" s="93"/>
      <c r="D288" s="93"/>
      <c r="E288" s="93"/>
      <c r="F288" s="93"/>
      <c r="G288" s="93"/>
      <c r="H288" s="23">
        <f t="shared" si="45"/>
        <v>0</v>
      </c>
      <c r="I288" s="93"/>
      <c r="J288" s="93"/>
      <c r="K288" s="93"/>
      <c r="L288" s="23">
        <f t="shared" si="46"/>
        <v>0</v>
      </c>
      <c r="M288" s="23">
        <f t="shared" si="47"/>
        <v>0</v>
      </c>
      <c r="N288" s="20">
        <f>IF(ISNUMBER(A288),TRUNC((IF(174.393&lt;A288,M288,TRUNC(10^(0.794358141*((LOG((A288/174.393)/LOG(10))*(LOG((A288/174.393)/LOG(10)))))),4)*M288*TRUNC((LOOKUP(2016-C288,'Malone-Faber'!A:A,'Malone-Faber'!B:B)),4))),4),0)</f>
        <v>0</v>
      </c>
      <c r="O288" s="94"/>
    </row>
    <row r="289" spans="1:15" x14ac:dyDescent="0.2">
      <c r="A289" s="23"/>
      <c r="B289" s="93"/>
      <c r="C289" s="93"/>
      <c r="D289" s="93"/>
      <c r="E289" s="93"/>
      <c r="F289" s="93"/>
      <c r="G289" s="93"/>
      <c r="H289" s="23">
        <f t="shared" si="45"/>
        <v>0</v>
      </c>
      <c r="I289" s="93"/>
      <c r="J289" s="93"/>
      <c r="K289" s="93"/>
      <c r="L289" s="23">
        <f t="shared" si="46"/>
        <v>0</v>
      </c>
      <c r="M289" s="23">
        <f t="shared" si="47"/>
        <v>0</v>
      </c>
      <c r="N289" s="20">
        <f>IF(ISNUMBER(A289),TRUNC((IF(174.393&lt;A289,M289,TRUNC(10^(0.794358141*((LOG((A289/174.393)/LOG(10))*(LOG((A289/174.393)/LOG(10)))))),4)*M289*TRUNC((LOOKUP(2016-C289,'Malone-Faber'!A:A,'Malone-Faber'!B:B)),4))),4),0)</f>
        <v>0</v>
      </c>
      <c r="O289" s="94"/>
    </row>
    <row r="290" spans="1:15" x14ac:dyDescent="0.2">
      <c r="A290" s="23"/>
      <c r="B290" s="93"/>
      <c r="C290" s="93"/>
      <c r="D290" s="93"/>
      <c r="E290" s="93"/>
      <c r="F290" s="93"/>
      <c r="G290" s="93"/>
      <c r="H290" s="23">
        <f t="shared" si="45"/>
        <v>0</v>
      </c>
      <c r="I290" s="93"/>
      <c r="J290" s="93"/>
      <c r="K290" s="93"/>
      <c r="L290" s="23">
        <f t="shared" si="46"/>
        <v>0</v>
      </c>
      <c r="M290" s="23">
        <f t="shared" si="47"/>
        <v>0</v>
      </c>
      <c r="N290" s="20">
        <f>IF(ISNUMBER(A290),TRUNC((IF(174.393&lt;A290,M290,TRUNC(10^(0.794358141*((LOG((A290/174.393)/LOG(10))*(LOG((A290/174.393)/LOG(10)))))),4)*M290*TRUNC((LOOKUP(2016-C290,'Malone-Faber'!A:A,'Malone-Faber'!B:B)),4))),4),0)</f>
        <v>0</v>
      </c>
      <c r="O290" s="94"/>
    </row>
    <row r="291" spans="1:15" x14ac:dyDescent="0.2">
      <c r="A291" s="23"/>
      <c r="B291" s="93"/>
      <c r="C291" s="93"/>
      <c r="D291" s="93"/>
      <c r="E291" s="93"/>
      <c r="F291" s="93"/>
      <c r="G291" s="93"/>
      <c r="H291" s="23">
        <f t="shared" si="45"/>
        <v>0</v>
      </c>
      <c r="I291" s="93"/>
      <c r="J291" s="93"/>
      <c r="K291" s="93"/>
      <c r="L291" s="23">
        <f t="shared" si="46"/>
        <v>0</v>
      </c>
      <c r="M291" s="23">
        <f t="shared" si="47"/>
        <v>0</v>
      </c>
      <c r="N291" s="20">
        <f>IF(ISNUMBER(A291),TRUNC((IF(174.393&lt;A291,M291,TRUNC(10^(0.794358141*((LOG((A291/174.393)/LOG(10))*(LOG((A291/174.393)/LOG(10)))))),4)*M291*TRUNC((LOOKUP(2016-C291,'Malone-Faber'!A:A,'Malone-Faber'!B:B)),4))),4),0)</f>
        <v>0</v>
      </c>
      <c r="O291" s="94"/>
    </row>
    <row r="292" spans="1:15" x14ac:dyDescent="0.2">
      <c r="A292" s="23"/>
      <c r="B292" s="93"/>
      <c r="C292" s="93"/>
      <c r="D292" s="93"/>
      <c r="E292" s="93"/>
      <c r="F292" s="93"/>
      <c r="G292" s="93"/>
      <c r="H292" s="23">
        <f t="shared" si="45"/>
        <v>0</v>
      </c>
      <c r="I292" s="93"/>
      <c r="J292" s="93"/>
      <c r="K292" s="93"/>
      <c r="L292" s="23">
        <f t="shared" si="46"/>
        <v>0</v>
      </c>
      <c r="M292" s="23">
        <f t="shared" si="47"/>
        <v>0</v>
      </c>
      <c r="N292" s="20">
        <f>IF(ISNUMBER(A292),TRUNC((IF(174.393&lt;A292,M292,TRUNC(10^(0.794358141*((LOG((A292/174.393)/LOG(10))*(LOG((A292/174.393)/LOG(10)))))),4)*M292*TRUNC((LOOKUP(2016-C292,'Malone-Faber'!A:A,'Malone-Faber'!B:B)),4))),4),0)</f>
        <v>0</v>
      </c>
      <c r="O292" s="94"/>
    </row>
    <row r="293" spans="1:15" x14ac:dyDescent="0.2">
      <c r="A293" s="23"/>
      <c r="B293" s="93"/>
      <c r="C293" s="93"/>
      <c r="D293" s="93"/>
      <c r="E293" s="93"/>
      <c r="F293" s="93"/>
      <c r="G293" s="93"/>
      <c r="H293" s="23">
        <f t="shared" si="45"/>
        <v>0</v>
      </c>
      <c r="I293" s="93"/>
      <c r="J293" s="93"/>
      <c r="K293" s="93"/>
      <c r="L293" s="23">
        <f t="shared" si="46"/>
        <v>0</v>
      </c>
      <c r="M293" s="23">
        <f t="shared" si="47"/>
        <v>0</v>
      </c>
      <c r="N293" s="20">
        <f>IF(ISNUMBER(A293),TRUNC((IF(174.393&lt;A293,M293,TRUNC(10^(0.794358141*((LOG((A293/174.393)/LOG(10))*(LOG((A293/174.393)/LOG(10)))))),4)*M293*TRUNC((LOOKUP(2016-C293,'Malone-Faber'!A:A,'Malone-Faber'!B:B)),4))),4),0)</f>
        <v>0</v>
      </c>
      <c r="O293" s="94"/>
    </row>
    <row r="294" spans="1:15" x14ac:dyDescent="0.2">
      <c r="A294" s="23"/>
      <c r="B294" s="93"/>
      <c r="C294" s="93"/>
      <c r="D294" s="93"/>
      <c r="E294" s="93"/>
      <c r="F294" s="93"/>
      <c r="G294" s="93"/>
      <c r="H294" s="23">
        <f t="shared" si="45"/>
        <v>0</v>
      </c>
      <c r="I294" s="93"/>
      <c r="J294" s="93"/>
      <c r="K294" s="93"/>
      <c r="L294" s="23">
        <f t="shared" si="46"/>
        <v>0</v>
      </c>
      <c r="M294" s="23">
        <f t="shared" si="47"/>
        <v>0</v>
      </c>
      <c r="N294" s="20">
        <f>IF(ISNUMBER(A294),TRUNC((IF(174.393&lt;A294,M294,TRUNC(10^(0.794358141*((LOG((A294/174.393)/LOG(10))*(LOG((A294/174.393)/LOG(10)))))),4)*M294*TRUNC((LOOKUP(2016-C294,'Malone-Faber'!A:A,'Malone-Faber'!B:B)),4))),4),0)</f>
        <v>0</v>
      </c>
      <c r="O294" s="94"/>
    </row>
    <row r="295" spans="1:15" x14ac:dyDescent="0.2">
      <c r="A295" s="23"/>
      <c r="B295" s="93"/>
      <c r="C295" s="93"/>
      <c r="D295" s="93"/>
      <c r="E295" s="93"/>
      <c r="F295" s="93"/>
      <c r="G295" s="93"/>
      <c r="H295" s="23">
        <f t="shared" si="45"/>
        <v>0</v>
      </c>
      <c r="I295" s="93"/>
      <c r="J295" s="93"/>
      <c r="K295" s="93"/>
      <c r="L295" s="23">
        <f t="shared" si="46"/>
        <v>0</v>
      </c>
      <c r="M295" s="23">
        <f t="shared" si="47"/>
        <v>0</v>
      </c>
      <c r="N295" s="20">
        <f>IF(ISNUMBER(A295),TRUNC((IF(174.393&lt;A295,M295,TRUNC(10^(0.794358141*((LOG((A295/174.393)/LOG(10))*(LOG((A295/174.393)/LOG(10)))))),4)*M295*TRUNC((LOOKUP(2016-C295,'Malone-Faber'!A:A,'Malone-Faber'!B:B)),4))),4),0)</f>
        <v>0</v>
      </c>
      <c r="O295" s="94"/>
    </row>
    <row r="296" spans="1:15" x14ac:dyDescent="0.2">
      <c r="A296" s="23"/>
      <c r="B296" s="93"/>
      <c r="C296" s="93"/>
      <c r="D296" s="93"/>
      <c r="E296" s="93"/>
      <c r="F296" s="93"/>
      <c r="G296" s="93"/>
      <c r="H296" s="23">
        <f t="shared" si="45"/>
        <v>0</v>
      </c>
      <c r="I296" s="93"/>
      <c r="J296" s="93"/>
      <c r="K296" s="93"/>
      <c r="L296" s="23">
        <f t="shared" si="46"/>
        <v>0</v>
      </c>
      <c r="M296" s="23">
        <f t="shared" si="47"/>
        <v>0</v>
      </c>
      <c r="N296" s="20">
        <f>IF(ISNUMBER(A296),TRUNC((IF(174.393&lt;A296,M296,TRUNC(10^(0.794358141*((LOG((A296/174.393)/LOG(10))*(LOG((A296/174.393)/LOG(10)))))),4)*M296*TRUNC((LOOKUP(2016-C296,'Malone-Faber'!A:A,'Malone-Faber'!B:B)),4))),4),0)</f>
        <v>0</v>
      </c>
      <c r="O296" s="94"/>
    </row>
    <row r="297" spans="1:15" x14ac:dyDescent="0.2">
      <c r="A297" s="23"/>
      <c r="B297" s="93"/>
      <c r="C297" s="93"/>
      <c r="D297" s="93"/>
      <c r="E297" s="93"/>
      <c r="F297" s="93"/>
      <c r="G297" s="93"/>
      <c r="H297" s="23">
        <f t="shared" si="45"/>
        <v>0</v>
      </c>
      <c r="I297" s="93"/>
      <c r="J297" s="93"/>
      <c r="K297" s="93"/>
      <c r="L297" s="23">
        <f t="shared" si="46"/>
        <v>0</v>
      </c>
      <c r="M297" s="23">
        <f t="shared" si="47"/>
        <v>0</v>
      </c>
      <c r="N297" s="20">
        <f>IF(ISNUMBER(A297),TRUNC((IF(174.393&lt;A297,M297,TRUNC(10^(0.794358141*((LOG((A297/174.393)/LOG(10))*(LOG((A297/174.393)/LOG(10)))))),4)*M297*TRUNC((LOOKUP(2016-C297,'Malone-Faber'!A:A,'Malone-Faber'!B:B)),4))),4),0)</f>
        <v>0</v>
      </c>
      <c r="O297" s="94"/>
    </row>
    <row r="298" spans="1:15" x14ac:dyDescent="0.2">
      <c r="A298" s="23"/>
      <c r="B298" s="93"/>
      <c r="C298" s="93"/>
      <c r="D298" s="93"/>
      <c r="E298" s="93"/>
      <c r="F298" s="93"/>
      <c r="G298" s="93"/>
      <c r="H298" s="23">
        <f t="shared" si="45"/>
        <v>0</v>
      </c>
      <c r="I298" s="93"/>
      <c r="J298" s="93"/>
      <c r="K298" s="93"/>
      <c r="L298" s="23">
        <f t="shared" si="46"/>
        <v>0</v>
      </c>
      <c r="M298" s="23">
        <f t="shared" si="47"/>
        <v>0</v>
      </c>
      <c r="N298" s="20">
        <f>IF(ISNUMBER(A298),TRUNC((IF(174.393&lt;A298,M298,TRUNC(10^(0.794358141*((LOG((A298/174.393)/LOG(10))*(LOG((A298/174.393)/LOG(10)))))),4)*M298*TRUNC((LOOKUP(2016-C298,'Malone-Faber'!A:A,'Malone-Faber'!B:B)),4))),4),0)</f>
        <v>0</v>
      </c>
      <c r="O298" s="94"/>
    </row>
    <row r="299" spans="1:15" x14ac:dyDescent="0.2">
      <c r="A299" s="23"/>
      <c r="B299" s="93"/>
      <c r="C299" s="93"/>
      <c r="D299" s="93"/>
      <c r="E299" s="93"/>
      <c r="F299" s="93"/>
      <c r="G299" s="93"/>
      <c r="H299" s="23">
        <f t="shared" si="45"/>
        <v>0</v>
      </c>
      <c r="I299" s="93"/>
      <c r="J299" s="93"/>
      <c r="K299" s="93"/>
      <c r="L299" s="23">
        <f t="shared" si="46"/>
        <v>0</v>
      </c>
      <c r="M299" s="23">
        <f t="shared" si="47"/>
        <v>0</v>
      </c>
      <c r="N299" s="20">
        <f>IF(ISNUMBER(A299),TRUNC((IF(174.393&lt;A299,M299,TRUNC(10^(0.794358141*((LOG((A299/174.393)/LOG(10))*(LOG((A299/174.393)/LOG(10)))))),4)*M299*TRUNC((LOOKUP(2016-C299,'Malone-Faber'!A:A,'Malone-Faber'!B:B)),4))),4),0)</f>
        <v>0</v>
      </c>
      <c r="O299" s="94"/>
    </row>
    <row r="300" spans="1:15" x14ac:dyDescent="0.2">
      <c r="A300" s="23"/>
      <c r="B300" s="93"/>
      <c r="C300" s="93"/>
      <c r="D300" s="93"/>
      <c r="E300" s="93"/>
      <c r="F300" s="93"/>
      <c r="G300" s="93"/>
      <c r="H300" s="23">
        <f t="shared" si="45"/>
        <v>0</v>
      </c>
      <c r="I300" s="93"/>
      <c r="J300" s="93"/>
      <c r="K300" s="93"/>
      <c r="L300" s="23">
        <f t="shared" si="46"/>
        <v>0</v>
      </c>
      <c r="M300" s="23">
        <f t="shared" si="47"/>
        <v>0</v>
      </c>
      <c r="N300" s="20">
        <f>IF(ISNUMBER(A300),TRUNC((IF(174.393&lt;A300,M300,TRUNC(10^(0.794358141*((LOG((A300/174.393)/LOG(10))*(LOG((A300/174.393)/LOG(10)))))),4)*M300*TRUNC((LOOKUP(2016-C300,'Malone-Faber'!A:A,'Malone-Faber'!B:B)),4))),4),0)</f>
        <v>0</v>
      </c>
      <c r="O300" s="94"/>
    </row>
    <row r="301" spans="1:15" x14ac:dyDescent="0.2">
      <c r="A301" s="23"/>
      <c r="B301" s="93"/>
      <c r="C301" s="93"/>
      <c r="D301" s="93"/>
      <c r="E301" s="93"/>
      <c r="F301" s="93"/>
      <c r="G301" s="93"/>
      <c r="H301" s="23">
        <f t="shared" si="45"/>
        <v>0</v>
      </c>
      <c r="I301" s="93"/>
      <c r="J301" s="93"/>
      <c r="K301" s="93"/>
      <c r="L301" s="23">
        <f t="shared" si="46"/>
        <v>0</v>
      </c>
      <c r="M301" s="23">
        <f t="shared" si="47"/>
        <v>0</v>
      </c>
      <c r="N301" s="20">
        <f>IF(ISNUMBER(A301),TRUNC((IF(174.393&lt;A301,M301,TRUNC(10^(0.794358141*((LOG((A301/174.393)/LOG(10))*(LOG((A301/174.393)/LOG(10)))))),4)*M301*TRUNC((LOOKUP(2016-C301,'Malone-Faber'!A:A,'Malone-Faber'!B:B)),4))),4),0)</f>
        <v>0</v>
      </c>
      <c r="O301" s="94"/>
    </row>
    <row r="302" spans="1:15" x14ac:dyDescent="0.2">
      <c r="A302" s="23"/>
      <c r="B302" s="93"/>
      <c r="C302" s="93"/>
      <c r="D302" s="93"/>
      <c r="E302" s="93"/>
      <c r="F302" s="93"/>
      <c r="G302" s="93"/>
      <c r="H302" s="23">
        <f t="shared" si="45"/>
        <v>0</v>
      </c>
      <c r="I302" s="93"/>
      <c r="J302" s="93"/>
      <c r="K302" s="93"/>
      <c r="L302" s="23">
        <f t="shared" si="46"/>
        <v>0</v>
      </c>
      <c r="M302" s="23">
        <f t="shared" si="47"/>
        <v>0</v>
      </c>
      <c r="N302" s="20">
        <f>IF(ISNUMBER(A302),TRUNC((IF(174.393&lt;A302,M302,TRUNC(10^(0.794358141*((LOG((A302/174.393)/LOG(10))*(LOG((A302/174.393)/LOG(10)))))),4)*M302*TRUNC((LOOKUP(2016-C302,'Malone-Faber'!A:A,'Malone-Faber'!B:B)),4))),4),0)</f>
        <v>0</v>
      </c>
      <c r="O302" s="94"/>
    </row>
    <row r="303" spans="1:15" x14ac:dyDescent="0.2">
      <c r="A303" s="23"/>
      <c r="B303" s="93"/>
      <c r="C303" s="93"/>
      <c r="D303" s="93"/>
      <c r="E303" s="93"/>
      <c r="F303" s="93"/>
      <c r="G303" s="93"/>
      <c r="H303" s="23">
        <f t="shared" si="45"/>
        <v>0</v>
      </c>
      <c r="I303" s="93"/>
      <c r="J303" s="93"/>
      <c r="K303" s="93"/>
      <c r="L303" s="23">
        <f t="shared" si="46"/>
        <v>0</v>
      </c>
      <c r="M303" s="23">
        <f t="shared" si="47"/>
        <v>0</v>
      </c>
      <c r="N303" s="20">
        <f>IF(ISNUMBER(A303),TRUNC((IF(174.393&lt;A303,M303,TRUNC(10^(0.794358141*((LOG((A303/174.393)/LOG(10))*(LOG((A303/174.393)/LOG(10)))))),4)*M303*TRUNC((LOOKUP(2016-C303,'Malone-Faber'!A:A,'Malone-Faber'!B:B)),4))),4),0)</f>
        <v>0</v>
      </c>
      <c r="O303" s="94"/>
    </row>
    <row r="304" spans="1:15" x14ac:dyDescent="0.2">
      <c r="A304" s="23"/>
      <c r="B304" s="93"/>
      <c r="C304" s="93"/>
      <c r="D304" s="93"/>
      <c r="E304" s="93"/>
      <c r="F304" s="93"/>
      <c r="G304" s="93"/>
      <c r="H304" s="23">
        <f t="shared" si="45"/>
        <v>0</v>
      </c>
      <c r="I304" s="93"/>
      <c r="J304" s="93"/>
      <c r="K304" s="93"/>
      <c r="L304" s="23">
        <f t="shared" si="46"/>
        <v>0</v>
      </c>
      <c r="M304" s="23">
        <f t="shared" si="47"/>
        <v>0</v>
      </c>
      <c r="N304" s="20">
        <f>IF(ISNUMBER(A304),TRUNC((IF(174.393&lt;A304,M304,TRUNC(10^(0.794358141*((LOG((A304/174.393)/LOG(10))*(LOG((A304/174.393)/LOG(10)))))),4)*M304*TRUNC((LOOKUP(2016-C304,'Malone-Faber'!A:A,'Malone-Faber'!B:B)),4))),4),0)</f>
        <v>0</v>
      </c>
      <c r="O304" s="94"/>
    </row>
    <row r="305" spans="1:15" x14ac:dyDescent="0.2">
      <c r="A305" s="23"/>
      <c r="B305" s="93"/>
      <c r="C305" s="93"/>
      <c r="D305" s="93"/>
      <c r="E305" s="93"/>
      <c r="F305" s="93"/>
      <c r="G305" s="93"/>
      <c r="H305" s="23">
        <f t="shared" si="45"/>
        <v>0</v>
      </c>
      <c r="I305" s="93"/>
      <c r="J305" s="93"/>
      <c r="K305" s="93"/>
      <c r="L305" s="23">
        <f t="shared" si="46"/>
        <v>0</v>
      </c>
      <c r="M305" s="23">
        <f t="shared" si="47"/>
        <v>0</v>
      </c>
      <c r="N305" s="20">
        <f>IF(ISNUMBER(A305),TRUNC((IF(174.393&lt;A305,M305,TRUNC(10^(0.794358141*((LOG((A305/174.393)/LOG(10))*(LOG((A305/174.393)/LOG(10)))))),4)*M305*TRUNC((LOOKUP(2016-C305,'Malone-Faber'!A:A,'Malone-Faber'!B:B)),4))),4),0)</f>
        <v>0</v>
      </c>
      <c r="O305" s="94"/>
    </row>
    <row r="306" spans="1:15" x14ac:dyDescent="0.2">
      <c r="A306" s="23"/>
      <c r="B306" s="93"/>
      <c r="C306" s="93"/>
      <c r="D306" s="93"/>
      <c r="E306" s="93"/>
      <c r="F306" s="93"/>
      <c r="G306" s="93"/>
      <c r="H306" s="23">
        <f t="shared" si="45"/>
        <v>0</v>
      </c>
      <c r="I306" s="93"/>
      <c r="J306" s="93"/>
      <c r="K306" s="93"/>
      <c r="L306" s="23">
        <f t="shared" si="46"/>
        <v>0</v>
      </c>
      <c r="M306" s="23">
        <f t="shared" si="47"/>
        <v>0</v>
      </c>
      <c r="N306" s="20">
        <f>IF(ISNUMBER(A306),TRUNC((IF(174.393&lt;A306,M306,TRUNC(10^(0.794358141*((LOG((A306/174.393)/LOG(10))*(LOG((A306/174.393)/LOG(10)))))),4)*M306*TRUNC((LOOKUP(2016-C306,'Malone-Faber'!A:A,'Malone-Faber'!B:B)),4))),4),0)</f>
        <v>0</v>
      </c>
      <c r="O306" s="94"/>
    </row>
    <row r="307" spans="1:15" x14ac:dyDescent="0.2">
      <c r="A307" s="23"/>
      <c r="B307" s="93"/>
      <c r="C307" s="93"/>
      <c r="D307" s="93"/>
      <c r="E307" s="93"/>
      <c r="F307" s="93"/>
      <c r="G307" s="93"/>
      <c r="H307" s="23">
        <f t="shared" si="45"/>
        <v>0</v>
      </c>
      <c r="I307" s="93"/>
      <c r="J307" s="93"/>
      <c r="K307" s="93"/>
      <c r="L307" s="23">
        <f t="shared" si="46"/>
        <v>0</v>
      </c>
      <c r="M307" s="23">
        <f t="shared" si="47"/>
        <v>0</v>
      </c>
      <c r="N307" s="20">
        <f>IF(ISNUMBER(A307),TRUNC((IF(174.393&lt;A307,M307,TRUNC(10^(0.794358141*((LOG((A307/174.393)/LOG(10))*(LOG((A307/174.393)/LOG(10)))))),4)*M307*TRUNC((LOOKUP(2016-C307,'Malone-Faber'!A:A,'Malone-Faber'!B:B)),4))),4),0)</f>
        <v>0</v>
      </c>
      <c r="O307" s="94"/>
    </row>
    <row r="308" spans="1:15" x14ac:dyDescent="0.2">
      <c r="A308" s="23"/>
      <c r="B308" s="93"/>
      <c r="C308" s="93"/>
      <c r="D308" s="93"/>
      <c r="E308" s="93"/>
      <c r="F308" s="93"/>
      <c r="G308" s="93"/>
      <c r="H308" s="23">
        <f t="shared" si="45"/>
        <v>0</v>
      </c>
      <c r="I308" s="93"/>
      <c r="J308" s="93"/>
      <c r="K308" s="93"/>
      <c r="L308" s="23">
        <f t="shared" si="46"/>
        <v>0</v>
      </c>
      <c r="M308" s="23">
        <f t="shared" si="47"/>
        <v>0</v>
      </c>
      <c r="N308" s="20">
        <f>IF(ISNUMBER(A308),TRUNC((IF(174.393&lt;A308,M308,TRUNC(10^(0.794358141*((LOG((A308/174.393)/LOG(10))*(LOG((A308/174.393)/LOG(10)))))),4)*M308*TRUNC((LOOKUP(2016-C308,'Malone-Faber'!A:A,'Malone-Faber'!B:B)),4))),4),0)</f>
        <v>0</v>
      </c>
      <c r="O308" s="94"/>
    </row>
    <row r="309" spans="1:15" x14ac:dyDescent="0.2">
      <c r="A309" s="23"/>
      <c r="B309" s="93"/>
      <c r="C309" s="93"/>
      <c r="D309" s="93"/>
      <c r="E309" s="93"/>
      <c r="F309" s="93"/>
      <c r="G309" s="93"/>
      <c r="H309" s="23">
        <f t="shared" si="45"/>
        <v>0</v>
      </c>
      <c r="I309" s="93"/>
      <c r="J309" s="93"/>
      <c r="K309" s="93"/>
      <c r="L309" s="23">
        <f t="shared" si="46"/>
        <v>0</v>
      </c>
      <c r="M309" s="23">
        <f t="shared" si="47"/>
        <v>0</v>
      </c>
      <c r="N309" s="20">
        <f>IF(ISNUMBER(A309),TRUNC((IF(174.393&lt;A309,M309,TRUNC(10^(0.794358141*((LOG((A309/174.393)/LOG(10))*(LOG((A309/174.393)/LOG(10)))))),4)*M309*TRUNC((LOOKUP(2016-C309,'Malone-Faber'!A:A,'Malone-Faber'!B:B)),4))),4),0)</f>
        <v>0</v>
      </c>
      <c r="O309" s="94"/>
    </row>
    <row r="310" spans="1:15" x14ac:dyDescent="0.2">
      <c r="A310" s="23"/>
      <c r="B310" s="93"/>
      <c r="C310" s="93"/>
      <c r="D310" s="93"/>
      <c r="E310" s="93"/>
      <c r="F310" s="93"/>
      <c r="G310" s="93"/>
      <c r="H310" s="23">
        <f t="shared" si="45"/>
        <v>0</v>
      </c>
      <c r="I310" s="93"/>
      <c r="J310" s="93"/>
      <c r="K310" s="93"/>
      <c r="L310" s="23">
        <f t="shared" si="46"/>
        <v>0</v>
      </c>
      <c r="M310" s="23">
        <f t="shared" si="47"/>
        <v>0</v>
      </c>
      <c r="N310" s="20">
        <f>IF(ISNUMBER(A310),TRUNC((IF(174.393&lt;A310,M310,TRUNC(10^(0.794358141*((LOG((A310/174.393)/LOG(10))*(LOG((A310/174.393)/LOG(10)))))),4)*M310*TRUNC((LOOKUP(2016-C310,'Malone-Faber'!A:A,'Malone-Faber'!B:B)),4))),4),0)</f>
        <v>0</v>
      </c>
      <c r="O310" s="94"/>
    </row>
    <row r="311" spans="1:15" x14ac:dyDescent="0.2">
      <c r="A311" s="23"/>
      <c r="B311" s="93"/>
      <c r="C311" s="93"/>
      <c r="D311" s="93"/>
      <c r="E311" s="93"/>
      <c r="F311" s="93"/>
      <c r="G311" s="93"/>
      <c r="H311" s="23">
        <f t="shared" si="45"/>
        <v>0</v>
      </c>
      <c r="I311" s="93"/>
      <c r="J311" s="93"/>
      <c r="K311" s="93"/>
      <c r="L311" s="23">
        <f t="shared" si="46"/>
        <v>0</v>
      </c>
      <c r="M311" s="23">
        <f t="shared" si="47"/>
        <v>0</v>
      </c>
      <c r="N311" s="20">
        <f>IF(ISNUMBER(A311),TRUNC((IF(174.393&lt;A311,M311,TRUNC(10^(0.794358141*((LOG((A311/174.393)/LOG(10))*(LOG((A311/174.393)/LOG(10)))))),4)*M311*TRUNC((LOOKUP(2016-C311,'Malone-Faber'!A:A,'Malone-Faber'!B:B)),4))),4),0)</f>
        <v>0</v>
      </c>
      <c r="O311" s="94"/>
    </row>
    <row r="312" spans="1:15" x14ac:dyDescent="0.2">
      <c r="A312" s="23"/>
      <c r="B312" s="93"/>
      <c r="C312" s="93"/>
      <c r="D312" s="93"/>
      <c r="E312" s="93"/>
      <c r="F312" s="93"/>
      <c r="G312" s="93"/>
      <c r="H312" s="23">
        <f t="shared" si="45"/>
        <v>0</v>
      </c>
      <c r="I312" s="93"/>
      <c r="J312" s="93"/>
      <c r="K312" s="93"/>
      <c r="L312" s="23">
        <f t="shared" si="46"/>
        <v>0</v>
      </c>
      <c r="M312" s="23">
        <f t="shared" si="47"/>
        <v>0</v>
      </c>
      <c r="N312" s="20">
        <f>IF(ISNUMBER(A312),TRUNC((IF(174.393&lt;A312,M312,TRUNC(10^(0.794358141*((LOG((A312/174.393)/LOG(10))*(LOG((A312/174.393)/LOG(10)))))),4)*M312*TRUNC((LOOKUP(2016-C312,'Malone-Faber'!A:A,'Malone-Faber'!B:B)),4))),4),0)</f>
        <v>0</v>
      </c>
      <c r="O312" s="94"/>
    </row>
    <row r="313" spans="1:15" x14ac:dyDescent="0.2">
      <c r="A313" s="23"/>
      <c r="B313" s="93"/>
      <c r="C313" s="93"/>
      <c r="D313" s="93"/>
      <c r="E313" s="93"/>
      <c r="F313" s="93"/>
      <c r="G313" s="93"/>
      <c r="H313" s="23">
        <f t="shared" si="45"/>
        <v>0</v>
      </c>
      <c r="I313" s="93"/>
      <c r="J313" s="93"/>
      <c r="K313" s="93"/>
      <c r="L313" s="23">
        <f t="shared" si="46"/>
        <v>0</v>
      </c>
      <c r="M313" s="23">
        <f t="shared" si="47"/>
        <v>0</v>
      </c>
      <c r="N313" s="20">
        <f>IF(ISNUMBER(A313),TRUNC((IF(174.393&lt;A313,M313,TRUNC(10^(0.794358141*((LOG((A313/174.393)/LOG(10))*(LOG((A313/174.393)/LOG(10)))))),4)*M313*TRUNC((LOOKUP(2016-C313,'Malone-Faber'!A:A,'Malone-Faber'!B:B)),4))),4),0)</f>
        <v>0</v>
      </c>
      <c r="O313" s="94"/>
    </row>
    <row r="314" spans="1:15" x14ac:dyDescent="0.2">
      <c r="A314" s="23"/>
      <c r="B314" s="93"/>
      <c r="C314" s="93"/>
      <c r="D314" s="93"/>
      <c r="E314" s="93"/>
      <c r="F314" s="93"/>
      <c r="G314" s="93"/>
      <c r="H314" s="23">
        <f t="shared" si="45"/>
        <v>0</v>
      </c>
      <c r="I314" s="93"/>
      <c r="J314" s="93"/>
      <c r="K314" s="93"/>
      <c r="L314" s="23">
        <f t="shared" si="46"/>
        <v>0</v>
      </c>
      <c r="M314" s="23">
        <f t="shared" si="47"/>
        <v>0</v>
      </c>
      <c r="N314" s="20">
        <f>IF(ISNUMBER(A314),TRUNC((IF(174.393&lt;A314,M314,TRUNC(10^(0.794358141*((LOG((A314/174.393)/LOG(10))*(LOG((A314/174.393)/LOG(10)))))),4)*M314*TRUNC((LOOKUP(2016-C314,'Malone-Faber'!A:A,'Malone-Faber'!B:B)),4))),4),0)</f>
        <v>0</v>
      </c>
      <c r="O314" s="94"/>
    </row>
    <row r="315" spans="1:15" x14ac:dyDescent="0.2">
      <c r="A315" s="23"/>
      <c r="B315" s="93"/>
      <c r="C315" s="93"/>
      <c r="D315" s="93"/>
      <c r="E315" s="93"/>
      <c r="F315" s="93"/>
      <c r="G315" s="93"/>
      <c r="H315" s="23">
        <f t="shared" si="45"/>
        <v>0</v>
      </c>
      <c r="I315" s="93"/>
      <c r="J315" s="93"/>
      <c r="K315" s="93"/>
      <c r="L315" s="23">
        <f t="shared" si="46"/>
        <v>0</v>
      </c>
      <c r="M315" s="23">
        <f t="shared" si="47"/>
        <v>0</v>
      </c>
      <c r="N315" s="20">
        <f>IF(ISNUMBER(A315),TRUNC((IF(174.393&lt;A315,M315,TRUNC(10^(0.794358141*((LOG((A315/174.393)/LOG(10))*(LOG((A315/174.393)/LOG(10)))))),4)*M315*TRUNC((LOOKUP(2016-C315,'Malone-Faber'!A:A,'Malone-Faber'!B:B)),4))),4),0)</f>
        <v>0</v>
      </c>
      <c r="O315" s="94"/>
    </row>
    <row r="316" spans="1:15" x14ac:dyDescent="0.2">
      <c r="A316" s="23"/>
      <c r="B316" s="93"/>
      <c r="C316" s="93"/>
      <c r="D316" s="93"/>
      <c r="E316" s="93"/>
      <c r="F316" s="93"/>
      <c r="G316" s="93"/>
      <c r="H316" s="23">
        <f t="shared" si="45"/>
        <v>0</v>
      </c>
      <c r="I316" s="93"/>
      <c r="J316" s="93"/>
      <c r="K316" s="93"/>
      <c r="L316" s="23">
        <f t="shared" si="46"/>
        <v>0</v>
      </c>
      <c r="M316" s="23">
        <f t="shared" si="47"/>
        <v>0</v>
      </c>
      <c r="N316" s="20">
        <f>IF(ISNUMBER(A316),TRUNC((IF(174.393&lt;A316,M316,TRUNC(10^(0.794358141*((LOG((A316/174.393)/LOG(10))*(LOG((A316/174.393)/LOG(10)))))),4)*M316*TRUNC((LOOKUP(2016-C316,'Malone-Faber'!A:A,'Malone-Faber'!B:B)),4))),4),0)</f>
        <v>0</v>
      </c>
      <c r="O316" s="94"/>
    </row>
    <row r="317" spans="1:15" x14ac:dyDescent="0.2">
      <c r="A317" s="23"/>
      <c r="B317" s="93"/>
      <c r="C317" s="93"/>
      <c r="D317" s="93"/>
      <c r="E317" s="93"/>
      <c r="F317" s="93"/>
      <c r="G317" s="93"/>
      <c r="H317" s="23">
        <f t="shared" si="45"/>
        <v>0</v>
      </c>
      <c r="I317" s="93"/>
      <c r="J317" s="93"/>
      <c r="K317" s="93"/>
      <c r="L317" s="23">
        <f t="shared" si="46"/>
        <v>0</v>
      </c>
      <c r="M317" s="23">
        <f t="shared" si="47"/>
        <v>0</v>
      </c>
      <c r="N317" s="20">
        <f>IF(ISNUMBER(A317),TRUNC((IF(174.393&lt;A317,M317,TRUNC(10^(0.794358141*((LOG((A317/174.393)/LOG(10))*(LOG((A317/174.393)/LOG(10)))))),4)*M317*TRUNC((LOOKUP(2016-C317,'Malone-Faber'!A:A,'Malone-Faber'!B:B)),4))),4),0)</f>
        <v>0</v>
      </c>
      <c r="O317" s="94"/>
    </row>
    <row r="318" spans="1:15" x14ac:dyDescent="0.2">
      <c r="A318" s="23"/>
      <c r="B318" s="93"/>
      <c r="C318" s="93"/>
      <c r="D318" s="93"/>
      <c r="E318" s="93"/>
      <c r="F318" s="93"/>
      <c r="G318" s="93"/>
      <c r="H318" s="23">
        <f t="shared" si="45"/>
        <v>0</v>
      </c>
      <c r="I318" s="93"/>
      <c r="J318" s="93"/>
      <c r="K318" s="93"/>
      <c r="L318" s="23">
        <f t="shared" si="46"/>
        <v>0</v>
      </c>
      <c r="M318" s="23">
        <f t="shared" si="47"/>
        <v>0</v>
      </c>
      <c r="N318" s="20">
        <f>IF(ISNUMBER(A318),TRUNC((IF(174.393&lt;A318,M318,TRUNC(10^(0.794358141*((LOG((A318/174.393)/LOG(10))*(LOG((A318/174.393)/LOG(10)))))),4)*M318*TRUNC((LOOKUP(2016-C318,'Malone-Faber'!A:A,'Malone-Faber'!B:B)),4))),4),0)</f>
        <v>0</v>
      </c>
      <c r="O318" s="94"/>
    </row>
    <row r="319" spans="1:15" x14ac:dyDescent="0.2">
      <c r="A319" s="23"/>
      <c r="B319" s="93"/>
      <c r="C319" s="93"/>
      <c r="D319" s="93"/>
      <c r="E319" s="93"/>
      <c r="F319" s="93"/>
      <c r="G319" s="93"/>
      <c r="H319" s="23">
        <f t="shared" si="45"/>
        <v>0</v>
      </c>
      <c r="I319" s="93"/>
      <c r="J319" s="93"/>
      <c r="K319" s="93"/>
      <c r="L319" s="23">
        <f t="shared" si="46"/>
        <v>0</v>
      </c>
      <c r="M319" s="23">
        <f t="shared" si="47"/>
        <v>0</v>
      </c>
      <c r="N319" s="20">
        <f>IF(ISNUMBER(A319),TRUNC((IF(174.393&lt;A319,M319,TRUNC(10^(0.794358141*((LOG((A319/174.393)/LOG(10))*(LOG((A319/174.393)/LOG(10)))))),4)*M319*TRUNC((LOOKUP(2016-C319,'Malone-Faber'!A:A,'Malone-Faber'!B:B)),4))),4),0)</f>
        <v>0</v>
      </c>
      <c r="O319" s="94"/>
    </row>
    <row r="320" spans="1:15" x14ac:dyDescent="0.2">
      <c r="A320" s="23"/>
      <c r="B320" s="93"/>
      <c r="C320" s="93"/>
      <c r="D320" s="93"/>
      <c r="E320" s="93"/>
      <c r="F320" s="93"/>
      <c r="G320" s="93"/>
      <c r="H320" s="23">
        <f t="shared" si="45"/>
        <v>0</v>
      </c>
      <c r="I320" s="93"/>
      <c r="J320" s="93"/>
      <c r="K320" s="93"/>
      <c r="L320" s="23">
        <f t="shared" si="46"/>
        <v>0</v>
      </c>
      <c r="M320" s="23">
        <f t="shared" si="47"/>
        <v>0</v>
      </c>
      <c r="N320" s="20">
        <f>IF(ISNUMBER(A320),TRUNC((IF(174.393&lt;A320,M320,TRUNC(10^(0.794358141*((LOG((A320/174.393)/LOG(10))*(LOG((A320/174.393)/LOG(10)))))),4)*M320*TRUNC((LOOKUP(2016-C320,'Malone-Faber'!A:A,'Malone-Faber'!B:B)),4))),4),0)</f>
        <v>0</v>
      </c>
      <c r="O320" s="94"/>
    </row>
    <row r="321" spans="1:15" x14ac:dyDescent="0.2">
      <c r="A321" s="23"/>
      <c r="B321" s="93"/>
      <c r="C321" s="93"/>
      <c r="D321" s="93"/>
      <c r="E321" s="93"/>
      <c r="F321" s="93"/>
      <c r="G321" s="93"/>
      <c r="H321" s="23">
        <f t="shared" si="45"/>
        <v>0</v>
      </c>
      <c r="I321" s="93"/>
      <c r="J321" s="93"/>
      <c r="K321" s="93"/>
      <c r="L321" s="23">
        <f t="shared" si="46"/>
        <v>0</v>
      </c>
      <c r="M321" s="23">
        <f t="shared" si="47"/>
        <v>0</v>
      </c>
      <c r="N321" s="20">
        <f>IF(ISNUMBER(A321),TRUNC((IF(174.393&lt;A321,M321,TRUNC(10^(0.794358141*((LOG((A321/174.393)/LOG(10))*(LOG((A321/174.393)/LOG(10)))))),4)*M321*TRUNC((LOOKUP(2016-C321,'Malone-Faber'!A:A,'Malone-Faber'!B:B)),4))),4),0)</f>
        <v>0</v>
      </c>
      <c r="O321" s="94"/>
    </row>
    <row r="322" spans="1:15" x14ac:dyDescent="0.2">
      <c r="A322" s="23"/>
      <c r="B322" s="93"/>
      <c r="C322" s="93"/>
      <c r="D322" s="93"/>
      <c r="E322" s="93"/>
      <c r="F322" s="93"/>
      <c r="G322" s="93"/>
      <c r="H322" s="23">
        <f t="shared" si="45"/>
        <v>0</v>
      </c>
      <c r="I322" s="93"/>
      <c r="J322" s="93"/>
      <c r="K322" s="93"/>
      <c r="L322" s="23">
        <f t="shared" si="46"/>
        <v>0</v>
      </c>
      <c r="M322" s="23">
        <f t="shared" si="47"/>
        <v>0</v>
      </c>
      <c r="N322" s="20">
        <f>IF(ISNUMBER(A322),TRUNC((IF(174.393&lt;A322,M322,TRUNC(10^(0.794358141*((LOG((A322/174.393)/LOG(10))*(LOG((A322/174.393)/LOG(10)))))),4)*M322*TRUNC((LOOKUP(2016-C322,'Malone-Faber'!A:A,'Malone-Faber'!B:B)),4))),4),0)</f>
        <v>0</v>
      </c>
      <c r="O322" s="94"/>
    </row>
    <row r="323" spans="1:15" x14ac:dyDescent="0.2">
      <c r="A323" s="23"/>
      <c r="B323" s="93"/>
      <c r="C323" s="93"/>
      <c r="D323" s="93"/>
      <c r="E323" s="93"/>
      <c r="F323" s="93"/>
      <c r="G323" s="93"/>
      <c r="H323" s="23">
        <f t="shared" si="45"/>
        <v>0</v>
      </c>
      <c r="I323" s="93"/>
      <c r="J323" s="93"/>
      <c r="K323" s="93"/>
      <c r="L323" s="23">
        <f t="shared" si="46"/>
        <v>0</v>
      </c>
      <c r="M323" s="23">
        <f t="shared" si="47"/>
        <v>0</v>
      </c>
      <c r="N323" s="20">
        <f>IF(ISNUMBER(A323),TRUNC((IF(174.393&lt;A323,M323,TRUNC(10^(0.794358141*((LOG((A323/174.393)/LOG(10))*(LOG((A323/174.393)/LOG(10)))))),4)*M323*TRUNC((LOOKUP(2016-C323,'Malone-Faber'!A:A,'Malone-Faber'!B:B)),4))),4),0)</f>
        <v>0</v>
      </c>
      <c r="O323" s="94"/>
    </row>
    <row r="324" spans="1:15" x14ac:dyDescent="0.2">
      <c r="A324" s="23"/>
      <c r="B324" s="93"/>
      <c r="C324" s="93"/>
      <c r="D324" s="93"/>
      <c r="E324" s="93"/>
      <c r="F324" s="93"/>
      <c r="G324" s="93"/>
      <c r="H324" s="23">
        <f t="shared" si="45"/>
        <v>0</v>
      </c>
      <c r="I324" s="93"/>
      <c r="J324" s="93"/>
      <c r="K324" s="93"/>
      <c r="L324" s="23">
        <f t="shared" si="46"/>
        <v>0</v>
      </c>
      <c r="M324" s="23">
        <f t="shared" si="47"/>
        <v>0</v>
      </c>
      <c r="N324" s="20">
        <f>IF(ISNUMBER(A324),TRUNC((IF(174.393&lt;A324,M324,TRUNC(10^(0.794358141*((LOG((A324/174.393)/LOG(10))*(LOG((A324/174.393)/LOG(10)))))),4)*M324*TRUNC((LOOKUP(2016-C324,'Malone-Faber'!A:A,'Malone-Faber'!B:B)),4))),4),0)</f>
        <v>0</v>
      </c>
      <c r="O324" s="94"/>
    </row>
    <row r="325" spans="1:15" x14ac:dyDescent="0.2">
      <c r="A325" s="23"/>
      <c r="B325" s="93"/>
      <c r="C325" s="93"/>
      <c r="D325" s="93"/>
      <c r="E325" s="93"/>
      <c r="F325" s="93"/>
      <c r="G325" s="93"/>
      <c r="H325" s="23">
        <f t="shared" si="45"/>
        <v>0</v>
      </c>
      <c r="I325" s="93"/>
      <c r="J325" s="93"/>
      <c r="K325" s="93"/>
      <c r="L325" s="23">
        <f t="shared" si="46"/>
        <v>0</v>
      </c>
      <c r="M325" s="23">
        <f t="shared" si="47"/>
        <v>0</v>
      </c>
      <c r="N325" s="20">
        <f>IF(ISNUMBER(A325),TRUNC((IF(174.393&lt;A325,M325,TRUNC(10^(0.794358141*((LOG((A325/174.393)/LOG(10))*(LOG((A325/174.393)/LOG(10)))))),4)*M325*TRUNC((LOOKUP(2016-C325,'Malone-Faber'!A:A,'Malone-Faber'!B:B)),4))),4),0)</f>
        <v>0</v>
      </c>
      <c r="O325" s="94"/>
    </row>
    <row r="326" spans="1:15" x14ac:dyDescent="0.2">
      <c r="A326" s="23"/>
      <c r="B326" s="93"/>
      <c r="C326" s="93"/>
      <c r="D326" s="93"/>
      <c r="E326" s="93"/>
      <c r="F326" s="93"/>
      <c r="G326" s="93"/>
      <c r="H326" s="23">
        <f t="shared" si="45"/>
        <v>0</v>
      </c>
      <c r="I326" s="93"/>
      <c r="J326" s="93"/>
      <c r="K326" s="93"/>
      <c r="L326" s="23">
        <f t="shared" si="46"/>
        <v>0</v>
      </c>
      <c r="M326" s="23">
        <f t="shared" si="47"/>
        <v>0</v>
      </c>
      <c r="N326" s="20">
        <f>IF(ISNUMBER(A326),TRUNC((IF(174.393&lt;A326,M326,TRUNC(10^(0.794358141*((LOG((A326/174.393)/LOG(10))*(LOG((A326/174.393)/LOG(10)))))),4)*M326*TRUNC((LOOKUP(2016-C326,'Malone-Faber'!A:A,'Malone-Faber'!B:B)),4))),4),0)</f>
        <v>0</v>
      </c>
      <c r="O326" s="94"/>
    </row>
    <row r="327" spans="1:15" x14ac:dyDescent="0.2">
      <c r="A327" s="23"/>
      <c r="B327" s="93"/>
      <c r="C327" s="93"/>
      <c r="D327" s="93"/>
      <c r="E327" s="93"/>
      <c r="F327" s="93"/>
      <c r="G327" s="93"/>
      <c r="H327" s="23">
        <f t="shared" si="45"/>
        <v>0</v>
      </c>
      <c r="I327" s="93"/>
      <c r="J327" s="93"/>
      <c r="K327" s="93"/>
      <c r="L327" s="23">
        <f t="shared" si="46"/>
        <v>0</v>
      </c>
      <c r="M327" s="23">
        <f t="shared" si="47"/>
        <v>0</v>
      </c>
      <c r="N327" s="20">
        <f>IF(ISNUMBER(A327),TRUNC((IF(174.393&lt;A327,M327,TRUNC(10^(0.794358141*((LOG((A327/174.393)/LOG(10))*(LOG((A327/174.393)/LOG(10)))))),4)*M327*TRUNC((LOOKUP(2016-C327,'Malone-Faber'!A:A,'Malone-Faber'!B:B)),4))),4),0)</f>
        <v>0</v>
      </c>
      <c r="O327" s="94"/>
    </row>
    <row r="328" spans="1:15" x14ac:dyDescent="0.2">
      <c r="A328" s="23"/>
      <c r="B328" s="93"/>
      <c r="C328" s="93"/>
      <c r="D328" s="93"/>
      <c r="E328" s="93"/>
      <c r="F328" s="93"/>
      <c r="G328" s="93"/>
      <c r="H328" s="23">
        <f t="shared" si="45"/>
        <v>0</v>
      </c>
      <c r="I328" s="93"/>
      <c r="J328" s="93"/>
      <c r="K328" s="93"/>
      <c r="L328" s="23">
        <f t="shared" si="46"/>
        <v>0</v>
      </c>
      <c r="M328" s="23">
        <f t="shared" si="47"/>
        <v>0</v>
      </c>
      <c r="N328" s="20">
        <f>IF(ISNUMBER(A328),TRUNC((IF(174.393&lt;A328,M328,TRUNC(10^(0.794358141*((LOG((A328/174.393)/LOG(10))*(LOG((A328/174.393)/LOG(10)))))),4)*M328*TRUNC((LOOKUP(2016-C328,'Malone-Faber'!A:A,'Malone-Faber'!B:B)),4))),4),0)</f>
        <v>0</v>
      </c>
      <c r="O328" s="94"/>
    </row>
    <row r="329" spans="1:15" x14ac:dyDescent="0.2">
      <c r="A329" s="23"/>
      <c r="B329" s="93"/>
      <c r="C329" s="93"/>
      <c r="D329" s="93"/>
      <c r="E329" s="93"/>
      <c r="F329" s="93"/>
      <c r="G329" s="93"/>
      <c r="H329" s="23">
        <f t="shared" si="45"/>
        <v>0</v>
      </c>
      <c r="I329" s="93"/>
      <c r="J329" s="93"/>
      <c r="K329" s="93"/>
      <c r="L329" s="23">
        <f t="shared" si="46"/>
        <v>0</v>
      </c>
      <c r="M329" s="23">
        <f t="shared" si="47"/>
        <v>0</v>
      </c>
      <c r="N329" s="20">
        <f>IF(ISNUMBER(A329),TRUNC((IF(174.393&lt;A329,M329,TRUNC(10^(0.794358141*((LOG((A329/174.393)/LOG(10))*(LOG((A329/174.393)/LOG(10)))))),4)*M329*TRUNC((LOOKUP(2016-C329,'Malone-Faber'!A:A,'Malone-Faber'!B:B)),4))),4),0)</f>
        <v>0</v>
      </c>
      <c r="O329" s="94"/>
    </row>
    <row r="330" spans="1:15" x14ac:dyDescent="0.2">
      <c r="A330" s="23"/>
      <c r="B330" s="93"/>
      <c r="C330" s="93"/>
      <c r="D330" s="93"/>
      <c r="E330" s="93"/>
      <c r="F330" s="93"/>
      <c r="G330" s="93"/>
      <c r="H330" s="23">
        <f t="shared" si="45"/>
        <v>0</v>
      </c>
      <c r="I330" s="93"/>
      <c r="J330" s="93"/>
      <c r="K330" s="93"/>
      <c r="L330" s="23">
        <f t="shared" si="46"/>
        <v>0</v>
      </c>
      <c r="M330" s="23">
        <f t="shared" si="47"/>
        <v>0</v>
      </c>
      <c r="N330" s="20">
        <f>IF(ISNUMBER(A330),TRUNC((IF(174.393&lt;A330,M330,TRUNC(10^(0.794358141*((LOG((A330/174.393)/LOG(10))*(LOG((A330/174.393)/LOG(10)))))),4)*M330*TRUNC((LOOKUP(2016-C330,'Malone-Faber'!A:A,'Malone-Faber'!B:B)),4))),4),0)</f>
        <v>0</v>
      </c>
      <c r="O330" s="94"/>
    </row>
    <row r="331" spans="1:15" x14ac:dyDescent="0.2">
      <c r="A331" s="23"/>
      <c r="B331" s="93"/>
      <c r="C331" s="93"/>
      <c r="D331" s="93"/>
      <c r="E331" s="93"/>
      <c r="F331" s="93"/>
      <c r="G331" s="93"/>
      <c r="H331" s="23">
        <f t="shared" si="45"/>
        <v>0</v>
      </c>
      <c r="I331" s="93"/>
      <c r="J331" s="93"/>
      <c r="K331" s="93"/>
      <c r="L331" s="23">
        <f t="shared" si="46"/>
        <v>0</v>
      </c>
      <c r="M331" s="23">
        <f t="shared" si="47"/>
        <v>0</v>
      </c>
      <c r="N331" s="20">
        <f>IF(ISNUMBER(A331),TRUNC((IF(174.393&lt;A331,M331,TRUNC(10^(0.794358141*((LOG((A331/174.393)/LOG(10))*(LOG((A331/174.393)/LOG(10)))))),4)*M331*TRUNC((LOOKUP(2016-C331,'Malone-Faber'!A:A,'Malone-Faber'!B:B)),4))),4),0)</f>
        <v>0</v>
      </c>
      <c r="O331" s="94"/>
    </row>
    <row r="332" spans="1:15" x14ac:dyDescent="0.2">
      <c r="A332" s="23"/>
      <c r="B332" s="93"/>
      <c r="C332" s="93"/>
      <c r="D332" s="93"/>
      <c r="E332" s="93"/>
      <c r="F332" s="93"/>
      <c r="G332" s="93"/>
      <c r="H332" s="23">
        <f t="shared" si="45"/>
        <v>0</v>
      </c>
      <c r="I332" s="93"/>
      <c r="J332" s="93"/>
      <c r="K332" s="93"/>
      <c r="L332" s="23">
        <f t="shared" si="46"/>
        <v>0</v>
      </c>
      <c r="M332" s="23">
        <f t="shared" si="47"/>
        <v>0</v>
      </c>
      <c r="N332" s="20">
        <f>IF(ISNUMBER(A332),TRUNC((IF(174.393&lt;A332,M332,TRUNC(10^(0.794358141*((LOG((A332/174.393)/LOG(10))*(LOG((A332/174.393)/LOG(10)))))),4)*M332*TRUNC((LOOKUP(2016-C332,'Malone-Faber'!A:A,'Malone-Faber'!B:B)),4))),4),0)</f>
        <v>0</v>
      </c>
      <c r="O332" s="94"/>
    </row>
    <row r="333" spans="1:15" x14ac:dyDescent="0.2">
      <c r="A333" s="23"/>
      <c r="B333" s="93"/>
      <c r="C333" s="93"/>
      <c r="D333" s="93"/>
      <c r="E333" s="93"/>
      <c r="F333" s="93"/>
      <c r="G333" s="93"/>
      <c r="H333" s="23">
        <f t="shared" si="45"/>
        <v>0</v>
      </c>
      <c r="I333" s="93"/>
      <c r="J333" s="93"/>
      <c r="K333" s="93"/>
      <c r="L333" s="23">
        <f t="shared" si="46"/>
        <v>0</v>
      </c>
      <c r="M333" s="23">
        <f t="shared" si="47"/>
        <v>0</v>
      </c>
      <c r="N333" s="20">
        <f>IF(ISNUMBER(A333),TRUNC((IF(174.393&lt;A333,M333,TRUNC(10^(0.794358141*((LOG((A333/174.393)/LOG(10))*(LOG((A333/174.393)/LOG(10)))))),4)*M333*TRUNC((LOOKUP(2016-C333,'Malone-Faber'!A:A,'Malone-Faber'!B:B)),4))),4),0)</f>
        <v>0</v>
      </c>
      <c r="O333" s="94"/>
    </row>
    <row r="334" spans="1:15" x14ac:dyDescent="0.2">
      <c r="A334" s="23"/>
      <c r="B334" s="93"/>
      <c r="C334" s="93"/>
      <c r="D334" s="93"/>
      <c r="E334" s="93"/>
      <c r="F334" s="93"/>
      <c r="G334" s="93"/>
      <c r="H334" s="23">
        <f t="shared" si="45"/>
        <v>0</v>
      </c>
      <c r="I334" s="93"/>
      <c r="J334" s="93"/>
      <c r="K334" s="93"/>
      <c r="L334" s="23">
        <f t="shared" si="46"/>
        <v>0</v>
      </c>
      <c r="M334" s="23">
        <f t="shared" si="47"/>
        <v>0</v>
      </c>
      <c r="N334" s="20">
        <f>IF(ISNUMBER(A334),TRUNC((IF(174.393&lt;A334,M334,TRUNC(10^(0.794358141*((LOG((A334/174.393)/LOG(10))*(LOG((A334/174.393)/LOG(10)))))),4)*M334*TRUNC((LOOKUP(2016-C334,'Malone-Faber'!A:A,'Malone-Faber'!B:B)),4))),4),0)</f>
        <v>0</v>
      </c>
      <c r="O334" s="94"/>
    </row>
    <row r="335" spans="1:15" x14ac:dyDescent="0.2">
      <c r="A335" s="23"/>
      <c r="B335" s="93"/>
      <c r="C335" s="93"/>
      <c r="D335" s="93"/>
      <c r="E335" s="93"/>
      <c r="F335" s="93"/>
      <c r="G335" s="93"/>
      <c r="H335" s="23">
        <f t="shared" si="45"/>
        <v>0</v>
      </c>
      <c r="I335" s="93"/>
      <c r="J335" s="93"/>
      <c r="K335" s="93"/>
      <c r="L335" s="23">
        <f t="shared" si="46"/>
        <v>0</v>
      </c>
      <c r="M335" s="23">
        <f t="shared" si="47"/>
        <v>0</v>
      </c>
      <c r="N335" s="20">
        <f>IF(ISNUMBER(A335),TRUNC((IF(174.393&lt;A335,M335,TRUNC(10^(0.794358141*((LOG((A335/174.393)/LOG(10))*(LOG((A335/174.393)/LOG(10)))))),4)*M335*TRUNC((LOOKUP(2016-C335,'Malone-Faber'!A:A,'Malone-Faber'!B:B)),4))),4),0)</f>
        <v>0</v>
      </c>
      <c r="O335" s="94"/>
    </row>
    <row r="336" spans="1:15" x14ac:dyDescent="0.2">
      <c r="A336" s="23"/>
      <c r="B336" s="93"/>
      <c r="C336" s="93"/>
      <c r="D336" s="93"/>
      <c r="E336" s="93"/>
      <c r="F336" s="93"/>
      <c r="G336" s="93"/>
      <c r="H336" s="23">
        <f t="shared" si="45"/>
        <v>0</v>
      </c>
      <c r="I336" s="93"/>
      <c r="J336" s="93"/>
      <c r="K336" s="93"/>
      <c r="L336" s="23">
        <f t="shared" si="46"/>
        <v>0</v>
      </c>
      <c r="M336" s="23">
        <f t="shared" si="47"/>
        <v>0</v>
      </c>
      <c r="N336" s="20">
        <f>IF(ISNUMBER(A336),TRUNC((IF(174.393&lt;A336,M336,TRUNC(10^(0.794358141*((LOG((A336/174.393)/LOG(10))*(LOG((A336/174.393)/LOG(10)))))),4)*M336*TRUNC((LOOKUP(2016-C336,'Malone-Faber'!A:A,'Malone-Faber'!B:B)),4))),4),0)</f>
        <v>0</v>
      </c>
      <c r="O336" s="94"/>
    </row>
    <row r="337" spans="1:15" x14ac:dyDescent="0.2">
      <c r="A337" s="23"/>
      <c r="B337" s="93"/>
      <c r="C337" s="93"/>
      <c r="D337" s="93"/>
      <c r="E337" s="93"/>
      <c r="F337" s="93"/>
      <c r="G337" s="93"/>
      <c r="H337" s="23">
        <f t="shared" si="45"/>
        <v>0</v>
      </c>
      <c r="I337" s="93"/>
      <c r="J337" s="93"/>
      <c r="K337" s="93"/>
      <c r="L337" s="23">
        <f t="shared" si="46"/>
        <v>0</v>
      </c>
      <c r="M337" s="23">
        <f t="shared" si="47"/>
        <v>0</v>
      </c>
      <c r="N337" s="20">
        <f>IF(ISNUMBER(A337),TRUNC((IF(174.393&lt;A337,M337,TRUNC(10^(0.794358141*((LOG((A337/174.393)/LOG(10))*(LOG((A337/174.393)/LOG(10)))))),4)*M337*TRUNC((LOOKUP(2016-C337,'Malone-Faber'!A:A,'Malone-Faber'!B:B)),4))),4),0)</f>
        <v>0</v>
      </c>
      <c r="O337" s="94"/>
    </row>
    <row r="338" spans="1:15" x14ac:dyDescent="0.2">
      <c r="A338" s="23"/>
      <c r="B338" s="93"/>
      <c r="C338" s="93"/>
      <c r="D338" s="93"/>
      <c r="E338" s="93"/>
      <c r="F338" s="93"/>
      <c r="G338" s="93"/>
      <c r="H338" s="23">
        <f t="shared" si="45"/>
        <v>0</v>
      </c>
      <c r="I338" s="93"/>
      <c r="J338" s="93"/>
      <c r="K338" s="93"/>
      <c r="L338" s="23">
        <f t="shared" si="46"/>
        <v>0</v>
      </c>
      <c r="M338" s="23">
        <f t="shared" si="47"/>
        <v>0</v>
      </c>
      <c r="N338" s="20">
        <f>IF(ISNUMBER(A338),TRUNC((IF(174.393&lt;A338,M338,TRUNC(10^(0.794358141*((LOG((A338/174.393)/LOG(10))*(LOG((A338/174.393)/LOG(10)))))),4)*M338*TRUNC((LOOKUP(2016-C338,'Malone-Faber'!A:A,'Malone-Faber'!B:B)),4))),4),0)</f>
        <v>0</v>
      </c>
      <c r="O338" s="94"/>
    </row>
    <row r="339" spans="1:15" x14ac:dyDescent="0.2">
      <c r="A339" s="23"/>
      <c r="B339" s="93"/>
      <c r="C339" s="93"/>
      <c r="D339" s="93"/>
      <c r="E339" s="93"/>
      <c r="F339" s="93"/>
      <c r="G339" s="93"/>
      <c r="H339" s="23">
        <f t="shared" ref="H339:H400" si="48">IF(MAX(E339:G339)&lt;0,0,MAX(E339:G339))</f>
        <v>0</v>
      </c>
      <c r="I339" s="93"/>
      <c r="J339" s="93"/>
      <c r="K339" s="93"/>
      <c r="L339" s="23">
        <f t="shared" ref="L339:L400" si="49">IF(MAX(I339:K339)&lt;0,0,MAX(I339:K339))</f>
        <v>0</v>
      </c>
      <c r="M339" s="23">
        <f t="shared" ref="M339:M400" si="50">SUM(H339,L339)</f>
        <v>0</v>
      </c>
      <c r="N339" s="20">
        <f>IF(ISNUMBER(A339),TRUNC((IF(174.393&lt;A339,M339,TRUNC(10^(0.794358141*((LOG((A339/174.393)/LOG(10))*(LOG((A339/174.393)/LOG(10)))))),4)*M339*TRUNC((LOOKUP(2016-C339,'Malone-Faber'!A:A,'Malone-Faber'!B:B)),4))),4),0)</f>
        <v>0</v>
      </c>
      <c r="O339" s="94"/>
    </row>
    <row r="340" spans="1:15" x14ac:dyDescent="0.2">
      <c r="A340" s="23"/>
      <c r="B340" s="93"/>
      <c r="C340" s="93"/>
      <c r="D340" s="93"/>
      <c r="E340" s="93"/>
      <c r="F340" s="93"/>
      <c r="G340" s="93"/>
      <c r="H340" s="23">
        <f t="shared" si="48"/>
        <v>0</v>
      </c>
      <c r="I340" s="93"/>
      <c r="J340" s="93"/>
      <c r="K340" s="93"/>
      <c r="L340" s="23">
        <f t="shared" si="49"/>
        <v>0</v>
      </c>
      <c r="M340" s="23">
        <f t="shared" si="50"/>
        <v>0</v>
      </c>
      <c r="N340" s="20">
        <f>IF(ISNUMBER(A340),TRUNC((IF(174.393&lt;A340,M340,TRUNC(10^(0.794358141*((LOG((A340/174.393)/LOG(10))*(LOG((A340/174.393)/LOG(10)))))),4)*M340*TRUNC((LOOKUP(2016-C340,'Malone-Faber'!A:A,'Malone-Faber'!B:B)),4))),4),0)</f>
        <v>0</v>
      </c>
      <c r="O340" s="94"/>
    </row>
    <row r="341" spans="1:15" x14ac:dyDescent="0.2">
      <c r="A341" s="23"/>
      <c r="B341" s="93"/>
      <c r="C341" s="93"/>
      <c r="D341" s="93"/>
      <c r="E341" s="93"/>
      <c r="F341" s="93"/>
      <c r="G341" s="93"/>
      <c r="H341" s="23">
        <f t="shared" si="48"/>
        <v>0</v>
      </c>
      <c r="I341" s="93"/>
      <c r="J341" s="93"/>
      <c r="K341" s="93"/>
      <c r="L341" s="23">
        <f t="shared" si="49"/>
        <v>0</v>
      </c>
      <c r="M341" s="23">
        <f t="shared" si="50"/>
        <v>0</v>
      </c>
      <c r="N341" s="20">
        <f>IF(ISNUMBER(A341),TRUNC((IF(174.393&lt;A341,M341,TRUNC(10^(0.794358141*((LOG((A341/174.393)/LOG(10))*(LOG((A341/174.393)/LOG(10)))))),4)*M341*TRUNC((LOOKUP(2016-C341,'Malone-Faber'!A:A,'Malone-Faber'!B:B)),4))),4),0)</f>
        <v>0</v>
      </c>
      <c r="O341" s="94"/>
    </row>
    <row r="342" spans="1:15" x14ac:dyDescent="0.2">
      <c r="A342" s="23"/>
      <c r="B342" s="93"/>
      <c r="C342" s="93"/>
      <c r="D342" s="93"/>
      <c r="E342" s="93"/>
      <c r="F342" s="93"/>
      <c r="G342" s="93"/>
      <c r="H342" s="23">
        <f t="shared" si="48"/>
        <v>0</v>
      </c>
      <c r="I342" s="93"/>
      <c r="J342" s="93"/>
      <c r="K342" s="93"/>
      <c r="L342" s="23">
        <f t="shared" si="49"/>
        <v>0</v>
      </c>
      <c r="M342" s="23">
        <f t="shared" si="50"/>
        <v>0</v>
      </c>
      <c r="N342" s="20">
        <f>IF(ISNUMBER(A342),TRUNC((IF(174.393&lt;A342,M342,TRUNC(10^(0.794358141*((LOG((A342/174.393)/LOG(10))*(LOG((A342/174.393)/LOG(10)))))),4)*M342*TRUNC((LOOKUP(2016-C342,'Malone-Faber'!A:A,'Malone-Faber'!B:B)),4))),4),0)</f>
        <v>0</v>
      </c>
      <c r="O342" s="94"/>
    </row>
    <row r="343" spans="1:15" x14ac:dyDescent="0.2">
      <c r="A343" s="23"/>
      <c r="B343" s="93"/>
      <c r="C343" s="93"/>
      <c r="D343" s="93"/>
      <c r="E343" s="93"/>
      <c r="F343" s="93"/>
      <c r="G343" s="93"/>
      <c r="H343" s="23">
        <f t="shared" si="48"/>
        <v>0</v>
      </c>
      <c r="I343" s="93"/>
      <c r="J343" s="93"/>
      <c r="K343" s="93"/>
      <c r="L343" s="23">
        <f t="shared" si="49"/>
        <v>0</v>
      </c>
      <c r="M343" s="23">
        <f t="shared" si="50"/>
        <v>0</v>
      </c>
      <c r="N343" s="20">
        <f>IF(ISNUMBER(A343),TRUNC((IF(174.393&lt;A343,M343,TRUNC(10^(0.794358141*((LOG((A343/174.393)/LOG(10))*(LOG((A343/174.393)/LOG(10)))))),4)*M343*TRUNC((LOOKUP(2016-C343,'Malone-Faber'!A:A,'Malone-Faber'!B:B)),4))),4),0)</f>
        <v>0</v>
      </c>
      <c r="O343" s="94"/>
    </row>
    <row r="344" spans="1:15" x14ac:dyDescent="0.2">
      <c r="A344" s="23"/>
      <c r="B344" s="93"/>
      <c r="C344" s="93"/>
      <c r="D344" s="93"/>
      <c r="E344" s="93"/>
      <c r="F344" s="93"/>
      <c r="G344" s="93"/>
      <c r="H344" s="23">
        <f t="shared" si="48"/>
        <v>0</v>
      </c>
      <c r="I344" s="93"/>
      <c r="J344" s="93"/>
      <c r="K344" s="93"/>
      <c r="L344" s="23">
        <f t="shared" si="49"/>
        <v>0</v>
      </c>
      <c r="M344" s="23">
        <f t="shared" si="50"/>
        <v>0</v>
      </c>
      <c r="N344" s="20">
        <f>IF(ISNUMBER(A344),TRUNC((IF(174.393&lt;A344,M344,TRUNC(10^(0.794358141*((LOG((A344/174.393)/LOG(10))*(LOG((A344/174.393)/LOG(10)))))),4)*M344*TRUNC((LOOKUP(2016-C344,'Malone-Faber'!A:A,'Malone-Faber'!B:B)),4))),4),0)</f>
        <v>0</v>
      </c>
      <c r="O344" s="94"/>
    </row>
    <row r="345" spans="1:15" x14ac:dyDescent="0.2">
      <c r="A345" s="23"/>
      <c r="B345" s="93"/>
      <c r="C345" s="93"/>
      <c r="D345" s="93"/>
      <c r="E345" s="93"/>
      <c r="F345" s="93"/>
      <c r="G345" s="93"/>
      <c r="H345" s="23">
        <f t="shared" si="48"/>
        <v>0</v>
      </c>
      <c r="I345" s="93"/>
      <c r="J345" s="93"/>
      <c r="K345" s="93"/>
      <c r="L345" s="23">
        <f t="shared" si="49"/>
        <v>0</v>
      </c>
      <c r="M345" s="23">
        <f t="shared" si="50"/>
        <v>0</v>
      </c>
      <c r="N345" s="20">
        <f>IF(ISNUMBER(A345),TRUNC((IF(174.393&lt;A345,M345,TRUNC(10^(0.794358141*((LOG((A345/174.393)/LOG(10))*(LOG((A345/174.393)/LOG(10)))))),4)*M345*TRUNC((LOOKUP(2016-C345,'Malone-Faber'!A:A,'Malone-Faber'!B:B)),4))),4),0)</f>
        <v>0</v>
      </c>
      <c r="O345" s="94"/>
    </row>
    <row r="346" spans="1:15" x14ac:dyDescent="0.2">
      <c r="A346" s="23"/>
      <c r="B346" s="93"/>
      <c r="C346" s="93"/>
      <c r="D346" s="93"/>
      <c r="E346" s="93"/>
      <c r="F346" s="93"/>
      <c r="G346" s="93"/>
      <c r="H346" s="23">
        <f t="shared" si="48"/>
        <v>0</v>
      </c>
      <c r="I346" s="93"/>
      <c r="J346" s="93"/>
      <c r="K346" s="93"/>
      <c r="L346" s="23">
        <f t="shared" si="49"/>
        <v>0</v>
      </c>
      <c r="M346" s="23">
        <f t="shared" si="50"/>
        <v>0</v>
      </c>
      <c r="N346" s="20">
        <f>IF(ISNUMBER(A346),TRUNC((IF(174.393&lt;A346,M346,TRUNC(10^(0.794358141*((LOG((A346/174.393)/LOG(10))*(LOG((A346/174.393)/LOG(10)))))),4)*M346*TRUNC((LOOKUP(2016-C346,'Malone-Faber'!A:A,'Malone-Faber'!B:B)),4))),4),0)</f>
        <v>0</v>
      </c>
      <c r="O346" s="94"/>
    </row>
    <row r="347" spans="1:15" x14ac:dyDescent="0.2">
      <c r="A347" s="23"/>
      <c r="B347" s="93"/>
      <c r="C347" s="93"/>
      <c r="D347" s="93"/>
      <c r="E347" s="93"/>
      <c r="F347" s="93"/>
      <c r="G347" s="93"/>
      <c r="H347" s="23">
        <f t="shared" si="48"/>
        <v>0</v>
      </c>
      <c r="I347" s="93"/>
      <c r="J347" s="93"/>
      <c r="K347" s="93"/>
      <c r="L347" s="23">
        <f t="shared" si="49"/>
        <v>0</v>
      </c>
      <c r="M347" s="23">
        <f t="shared" si="50"/>
        <v>0</v>
      </c>
      <c r="N347" s="20">
        <f>IF(ISNUMBER(A347),TRUNC((IF(174.393&lt;A347,M347,TRUNC(10^(0.794358141*((LOG((A347/174.393)/LOG(10))*(LOG((A347/174.393)/LOG(10)))))),4)*M347*TRUNC((LOOKUP(2016-C347,'Malone-Faber'!A:A,'Malone-Faber'!B:B)),4))),4),0)</f>
        <v>0</v>
      </c>
      <c r="O347" s="94"/>
    </row>
    <row r="348" spans="1:15" x14ac:dyDescent="0.2">
      <c r="A348" s="23"/>
      <c r="B348" s="93"/>
      <c r="C348" s="93"/>
      <c r="D348" s="93"/>
      <c r="E348" s="93"/>
      <c r="F348" s="93"/>
      <c r="G348" s="93"/>
      <c r="H348" s="23">
        <f t="shared" si="48"/>
        <v>0</v>
      </c>
      <c r="I348" s="93"/>
      <c r="J348" s="93"/>
      <c r="K348" s="93"/>
      <c r="L348" s="23">
        <f t="shared" si="49"/>
        <v>0</v>
      </c>
      <c r="M348" s="23">
        <f t="shared" si="50"/>
        <v>0</v>
      </c>
      <c r="N348" s="20">
        <f>IF(ISNUMBER(A348),TRUNC((IF(174.393&lt;A348,M348,TRUNC(10^(0.794358141*((LOG((A348/174.393)/LOG(10))*(LOG((A348/174.393)/LOG(10)))))),4)*M348*TRUNC((LOOKUP(2016-C348,'Malone-Faber'!A:A,'Malone-Faber'!B:B)),4))),4),0)</f>
        <v>0</v>
      </c>
      <c r="O348" s="94"/>
    </row>
    <row r="349" spans="1:15" x14ac:dyDescent="0.2">
      <c r="A349" s="23"/>
      <c r="B349" s="93"/>
      <c r="C349" s="93"/>
      <c r="D349" s="93"/>
      <c r="E349" s="93"/>
      <c r="F349" s="93"/>
      <c r="G349" s="93"/>
      <c r="H349" s="23">
        <f t="shared" si="48"/>
        <v>0</v>
      </c>
      <c r="I349" s="93"/>
      <c r="J349" s="93"/>
      <c r="K349" s="93"/>
      <c r="L349" s="23">
        <f t="shared" si="49"/>
        <v>0</v>
      </c>
      <c r="M349" s="23">
        <f t="shared" si="50"/>
        <v>0</v>
      </c>
      <c r="N349" s="20">
        <f>IF(ISNUMBER(A349),TRUNC((IF(174.393&lt;A349,M349,TRUNC(10^(0.794358141*((LOG((A349/174.393)/LOG(10))*(LOG((A349/174.393)/LOG(10)))))),4)*M349*TRUNC((LOOKUP(2016-C349,'Malone-Faber'!A:A,'Malone-Faber'!B:B)),4))),4),0)</f>
        <v>0</v>
      </c>
      <c r="O349" s="94"/>
    </row>
    <row r="350" spans="1:15" x14ac:dyDescent="0.2">
      <c r="A350" s="23"/>
      <c r="B350" s="93"/>
      <c r="C350" s="93"/>
      <c r="D350" s="93"/>
      <c r="E350" s="93"/>
      <c r="F350" s="93"/>
      <c r="G350" s="93"/>
      <c r="H350" s="23">
        <f t="shared" si="48"/>
        <v>0</v>
      </c>
      <c r="I350" s="93"/>
      <c r="J350" s="93"/>
      <c r="K350" s="93"/>
      <c r="L350" s="23">
        <f t="shared" si="49"/>
        <v>0</v>
      </c>
      <c r="M350" s="23">
        <f t="shared" si="50"/>
        <v>0</v>
      </c>
      <c r="N350" s="20">
        <f>IF(ISNUMBER(A350),TRUNC((IF(174.393&lt;A350,M350,TRUNC(10^(0.794358141*((LOG((A350/174.393)/LOG(10))*(LOG((A350/174.393)/LOG(10)))))),4)*M350*TRUNC((LOOKUP(2016-C350,'Malone-Faber'!A:A,'Malone-Faber'!B:B)),4))),4),0)</f>
        <v>0</v>
      </c>
      <c r="O350" s="94"/>
    </row>
    <row r="351" spans="1:15" x14ac:dyDescent="0.2">
      <c r="A351" s="23"/>
      <c r="B351" s="93"/>
      <c r="C351" s="93"/>
      <c r="D351" s="93"/>
      <c r="E351" s="93"/>
      <c r="F351" s="93"/>
      <c r="G351" s="93"/>
      <c r="H351" s="23">
        <f t="shared" si="48"/>
        <v>0</v>
      </c>
      <c r="I351" s="93"/>
      <c r="J351" s="93"/>
      <c r="K351" s="93"/>
      <c r="L351" s="23">
        <f t="shared" si="49"/>
        <v>0</v>
      </c>
      <c r="M351" s="23">
        <f t="shared" si="50"/>
        <v>0</v>
      </c>
      <c r="N351" s="20">
        <f>IF(ISNUMBER(A351),TRUNC((IF(174.393&lt;A351,M351,TRUNC(10^(0.794358141*((LOG((A351/174.393)/LOG(10))*(LOG((A351/174.393)/LOG(10)))))),4)*M351*TRUNC((LOOKUP(2016-C351,'Malone-Faber'!A:A,'Malone-Faber'!B:B)),4))),4),0)</f>
        <v>0</v>
      </c>
      <c r="O351" s="94"/>
    </row>
    <row r="352" spans="1:15" x14ac:dyDescent="0.2">
      <c r="A352" s="23"/>
      <c r="B352" s="93"/>
      <c r="C352" s="93"/>
      <c r="D352" s="93"/>
      <c r="E352" s="93"/>
      <c r="F352" s="93"/>
      <c r="G352" s="93"/>
      <c r="H352" s="23">
        <f t="shared" si="48"/>
        <v>0</v>
      </c>
      <c r="I352" s="93"/>
      <c r="J352" s="93"/>
      <c r="K352" s="93"/>
      <c r="L352" s="23">
        <f t="shared" si="49"/>
        <v>0</v>
      </c>
      <c r="M352" s="23">
        <f t="shared" si="50"/>
        <v>0</v>
      </c>
      <c r="N352" s="20">
        <f>IF(ISNUMBER(A352),TRUNC((IF(174.393&lt;A352,M352,TRUNC(10^(0.794358141*((LOG((A352/174.393)/LOG(10))*(LOG((A352/174.393)/LOG(10)))))),4)*M352*TRUNC((LOOKUP(2016-C352,'Malone-Faber'!A:A,'Malone-Faber'!B:B)),4))),4),0)</f>
        <v>0</v>
      </c>
      <c r="O352" s="94"/>
    </row>
    <row r="353" spans="1:15" x14ac:dyDescent="0.2">
      <c r="A353" s="23"/>
      <c r="B353" s="93"/>
      <c r="C353" s="93"/>
      <c r="D353" s="93"/>
      <c r="E353" s="93"/>
      <c r="F353" s="93"/>
      <c r="G353" s="93"/>
      <c r="H353" s="23">
        <f t="shared" si="48"/>
        <v>0</v>
      </c>
      <c r="I353" s="93"/>
      <c r="J353" s="93"/>
      <c r="K353" s="93"/>
      <c r="L353" s="23">
        <f t="shared" si="49"/>
        <v>0</v>
      </c>
      <c r="M353" s="23">
        <f t="shared" si="50"/>
        <v>0</v>
      </c>
      <c r="N353" s="20">
        <f>IF(ISNUMBER(A353),TRUNC((IF(174.393&lt;A353,M353,TRUNC(10^(0.794358141*((LOG((A353/174.393)/LOG(10))*(LOG((A353/174.393)/LOG(10)))))),4)*M353*TRUNC((LOOKUP(2016-C353,'Malone-Faber'!A:A,'Malone-Faber'!B:B)),4))),4),0)</f>
        <v>0</v>
      </c>
      <c r="O353" s="94"/>
    </row>
    <row r="354" spans="1:15" x14ac:dyDescent="0.2">
      <c r="A354" s="23"/>
      <c r="B354" s="93"/>
      <c r="C354" s="93"/>
      <c r="D354" s="93"/>
      <c r="E354" s="93"/>
      <c r="F354" s="93"/>
      <c r="G354" s="93"/>
      <c r="H354" s="23">
        <f t="shared" si="48"/>
        <v>0</v>
      </c>
      <c r="I354" s="93"/>
      <c r="J354" s="93"/>
      <c r="K354" s="93"/>
      <c r="L354" s="23">
        <f t="shared" si="49"/>
        <v>0</v>
      </c>
      <c r="M354" s="23">
        <f t="shared" si="50"/>
        <v>0</v>
      </c>
      <c r="N354" s="20">
        <f>IF(ISNUMBER(A354),TRUNC((IF(174.393&lt;A354,M354,TRUNC(10^(0.794358141*((LOG((A354/174.393)/LOG(10))*(LOG((A354/174.393)/LOG(10)))))),4)*M354*TRUNC((LOOKUP(2016-C354,'Malone-Faber'!A:A,'Malone-Faber'!B:B)),4))),4),0)</f>
        <v>0</v>
      </c>
      <c r="O354" s="94"/>
    </row>
    <row r="355" spans="1:15" x14ac:dyDescent="0.2">
      <c r="A355" s="23"/>
      <c r="B355" s="93"/>
      <c r="C355" s="93"/>
      <c r="D355" s="93"/>
      <c r="E355" s="93"/>
      <c r="F355" s="93"/>
      <c r="G355" s="93"/>
      <c r="H355" s="23">
        <f t="shared" si="48"/>
        <v>0</v>
      </c>
      <c r="I355" s="93"/>
      <c r="J355" s="93"/>
      <c r="K355" s="93"/>
      <c r="L355" s="23">
        <f t="shared" si="49"/>
        <v>0</v>
      </c>
      <c r="M355" s="23">
        <f t="shared" si="50"/>
        <v>0</v>
      </c>
      <c r="N355" s="20">
        <f>IF(ISNUMBER(A355),TRUNC((IF(174.393&lt;A355,M355,TRUNC(10^(0.794358141*((LOG((A355/174.393)/LOG(10))*(LOG((A355/174.393)/LOG(10)))))),4)*M355*TRUNC((LOOKUP(2016-C355,'Malone-Faber'!A:A,'Malone-Faber'!B:B)),4))),4),0)</f>
        <v>0</v>
      </c>
      <c r="O355" s="94"/>
    </row>
    <row r="356" spans="1:15" x14ac:dyDescent="0.2">
      <c r="A356" s="23"/>
      <c r="B356" s="93"/>
      <c r="C356" s="93"/>
      <c r="D356" s="93"/>
      <c r="E356" s="93"/>
      <c r="F356" s="93"/>
      <c r="G356" s="93"/>
      <c r="H356" s="23">
        <f t="shared" si="48"/>
        <v>0</v>
      </c>
      <c r="I356" s="93"/>
      <c r="J356" s="93"/>
      <c r="K356" s="93"/>
      <c r="L356" s="23">
        <f t="shared" si="49"/>
        <v>0</v>
      </c>
      <c r="M356" s="23">
        <f t="shared" si="50"/>
        <v>0</v>
      </c>
      <c r="N356" s="20">
        <f>IF(ISNUMBER(A356),TRUNC((IF(174.393&lt;A356,M356,TRUNC(10^(0.794358141*((LOG((A356/174.393)/LOG(10))*(LOG((A356/174.393)/LOG(10)))))),4)*M356*TRUNC((LOOKUP(2016-C356,'Malone-Faber'!A:A,'Malone-Faber'!B:B)),4))),4),0)</f>
        <v>0</v>
      </c>
      <c r="O356" s="94"/>
    </row>
    <row r="357" spans="1:15" x14ac:dyDescent="0.2">
      <c r="A357" s="23"/>
      <c r="B357" s="93"/>
      <c r="C357" s="93"/>
      <c r="D357" s="93"/>
      <c r="E357" s="93"/>
      <c r="F357" s="93"/>
      <c r="G357" s="93"/>
      <c r="H357" s="23">
        <f t="shared" si="48"/>
        <v>0</v>
      </c>
      <c r="I357" s="93"/>
      <c r="J357" s="93"/>
      <c r="K357" s="93"/>
      <c r="L357" s="23">
        <f t="shared" si="49"/>
        <v>0</v>
      </c>
      <c r="M357" s="23">
        <f t="shared" si="50"/>
        <v>0</v>
      </c>
      <c r="N357" s="20">
        <f>IF(ISNUMBER(A357),TRUNC((IF(174.393&lt;A357,M357,TRUNC(10^(0.794358141*((LOG((A357/174.393)/LOG(10))*(LOG((A357/174.393)/LOG(10)))))),4)*M357*TRUNC((LOOKUP(2016-C357,'Malone-Faber'!A:A,'Malone-Faber'!B:B)),4))),4),0)</f>
        <v>0</v>
      </c>
      <c r="O357" s="94"/>
    </row>
    <row r="358" spans="1:15" x14ac:dyDescent="0.2">
      <c r="A358" s="23"/>
      <c r="B358" s="93"/>
      <c r="C358" s="93"/>
      <c r="D358" s="93"/>
      <c r="E358" s="93"/>
      <c r="F358" s="93"/>
      <c r="G358" s="93"/>
      <c r="H358" s="23">
        <f t="shared" si="48"/>
        <v>0</v>
      </c>
      <c r="I358" s="93"/>
      <c r="J358" s="93"/>
      <c r="K358" s="93"/>
      <c r="L358" s="23">
        <f t="shared" si="49"/>
        <v>0</v>
      </c>
      <c r="M358" s="23">
        <f t="shared" si="50"/>
        <v>0</v>
      </c>
      <c r="N358" s="20">
        <f>IF(ISNUMBER(A358),TRUNC((IF(174.393&lt;A358,M358,TRUNC(10^(0.794358141*((LOG((A358/174.393)/LOG(10))*(LOG((A358/174.393)/LOG(10)))))),4)*M358*TRUNC((LOOKUP(2016-C358,'Malone-Faber'!A:A,'Malone-Faber'!B:B)),4))),4),0)</f>
        <v>0</v>
      </c>
      <c r="O358" s="94"/>
    </row>
    <row r="359" spans="1:15" x14ac:dyDescent="0.2">
      <c r="A359" s="23"/>
      <c r="B359" s="93"/>
      <c r="C359" s="93"/>
      <c r="D359" s="93"/>
      <c r="E359" s="93"/>
      <c r="F359" s="93"/>
      <c r="G359" s="93"/>
      <c r="H359" s="23">
        <f t="shared" si="48"/>
        <v>0</v>
      </c>
      <c r="I359" s="93"/>
      <c r="J359" s="93"/>
      <c r="K359" s="93"/>
      <c r="L359" s="23">
        <f t="shared" si="49"/>
        <v>0</v>
      </c>
      <c r="M359" s="23">
        <f t="shared" si="50"/>
        <v>0</v>
      </c>
      <c r="N359" s="20">
        <f>IF(ISNUMBER(A359),TRUNC((IF(174.393&lt;A359,M359,TRUNC(10^(0.794358141*((LOG((A359/174.393)/LOG(10))*(LOG((A359/174.393)/LOG(10)))))),4)*M359*TRUNC((LOOKUP(2016-C359,'Malone-Faber'!A:A,'Malone-Faber'!B:B)),4))),4),0)</f>
        <v>0</v>
      </c>
      <c r="O359" s="94"/>
    </row>
    <row r="360" spans="1:15" x14ac:dyDescent="0.2">
      <c r="A360" s="23"/>
      <c r="B360" s="93"/>
      <c r="C360" s="93"/>
      <c r="D360" s="93"/>
      <c r="E360" s="93"/>
      <c r="F360" s="93"/>
      <c r="G360" s="93"/>
      <c r="H360" s="23">
        <f t="shared" si="48"/>
        <v>0</v>
      </c>
      <c r="I360" s="93"/>
      <c r="J360" s="93"/>
      <c r="K360" s="93"/>
      <c r="L360" s="23">
        <f t="shared" si="49"/>
        <v>0</v>
      </c>
      <c r="M360" s="23">
        <f t="shared" si="50"/>
        <v>0</v>
      </c>
      <c r="N360" s="20">
        <f>IF(ISNUMBER(A360),TRUNC((IF(174.393&lt;A360,M360,TRUNC(10^(0.794358141*((LOG((A360/174.393)/LOG(10))*(LOG((A360/174.393)/LOG(10)))))),4)*M360*TRUNC((LOOKUP(2016-C360,'Malone-Faber'!A:A,'Malone-Faber'!B:B)),4))),4),0)</f>
        <v>0</v>
      </c>
      <c r="O360" s="94"/>
    </row>
    <row r="361" spans="1:15" x14ac:dyDescent="0.2">
      <c r="A361" s="23"/>
      <c r="B361" s="93"/>
      <c r="C361" s="93"/>
      <c r="D361" s="93"/>
      <c r="E361" s="93"/>
      <c r="F361" s="93"/>
      <c r="G361" s="93"/>
      <c r="H361" s="23">
        <f t="shared" si="48"/>
        <v>0</v>
      </c>
      <c r="I361" s="93"/>
      <c r="J361" s="93"/>
      <c r="K361" s="93"/>
      <c r="L361" s="23">
        <f t="shared" si="49"/>
        <v>0</v>
      </c>
      <c r="M361" s="23">
        <f t="shared" si="50"/>
        <v>0</v>
      </c>
      <c r="N361" s="20">
        <f>IF(ISNUMBER(A361),TRUNC((IF(174.393&lt;A361,M361,TRUNC(10^(0.794358141*((LOG((A361/174.393)/LOG(10))*(LOG((A361/174.393)/LOG(10)))))),4)*M361*TRUNC((LOOKUP(2016-C361,'Malone-Faber'!A:A,'Malone-Faber'!B:B)),4))),4),0)</f>
        <v>0</v>
      </c>
      <c r="O361" s="94"/>
    </row>
    <row r="362" spans="1:15" x14ac:dyDescent="0.2">
      <c r="A362" s="23"/>
      <c r="B362" s="93"/>
      <c r="C362" s="93"/>
      <c r="D362" s="93"/>
      <c r="E362" s="93"/>
      <c r="F362" s="93"/>
      <c r="G362" s="93"/>
      <c r="H362" s="23">
        <f t="shared" si="48"/>
        <v>0</v>
      </c>
      <c r="I362" s="93"/>
      <c r="J362" s="93"/>
      <c r="K362" s="93"/>
      <c r="L362" s="23">
        <f t="shared" si="49"/>
        <v>0</v>
      </c>
      <c r="M362" s="23">
        <f t="shared" si="50"/>
        <v>0</v>
      </c>
      <c r="N362" s="20">
        <f>IF(ISNUMBER(A362),TRUNC((IF(174.393&lt;A362,M362,TRUNC(10^(0.794358141*((LOG((A362/174.393)/LOG(10))*(LOG((A362/174.393)/LOG(10)))))),4)*M362*TRUNC((LOOKUP(2016-C362,'Malone-Faber'!A:A,'Malone-Faber'!B:B)),4))),4),0)</f>
        <v>0</v>
      </c>
      <c r="O362" s="94"/>
    </row>
    <row r="363" spans="1:15" x14ac:dyDescent="0.2">
      <c r="A363" s="23"/>
      <c r="B363" s="93"/>
      <c r="C363" s="93"/>
      <c r="D363" s="93"/>
      <c r="E363" s="93"/>
      <c r="F363" s="93"/>
      <c r="G363" s="93"/>
      <c r="H363" s="23">
        <f t="shared" si="48"/>
        <v>0</v>
      </c>
      <c r="I363" s="93"/>
      <c r="J363" s="93"/>
      <c r="K363" s="93"/>
      <c r="L363" s="23">
        <f t="shared" si="49"/>
        <v>0</v>
      </c>
      <c r="M363" s="23">
        <f t="shared" si="50"/>
        <v>0</v>
      </c>
      <c r="N363" s="20">
        <f>IF(ISNUMBER(A363),TRUNC((IF(174.393&lt;A363,M363,TRUNC(10^(0.794358141*((LOG((A363/174.393)/LOG(10))*(LOG((A363/174.393)/LOG(10)))))),4)*M363*TRUNC((LOOKUP(2016-C363,'Malone-Faber'!A:A,'Malone-Faber'!B:B)),4))),4),0)</f>
        <v>0</v>
      </c>
      <c r="O363" s="94"/>
    </row>
    <row r="364" spans="1:15" x14ac:dyDescent="0.2">
      <c r="A364" s="23"/>
      <c r="B364" s="93"/>
      <c r="C364" s="93"/>
      <c r="D364" s="93"/>
      <c r="E364" s="93"/>
      <c r="F364" s="93"/>
      <c r="G364" s="93"/>
      <c r="H364" s="23">
        <f t="shared" si="48"/>
        <v>0</v>
      </c>
      <c r="I364" s="93"/>
      <c r="J364" s="93"/>
      <c r="K364" s="93"/>
      <c r="L364" s="23">
        <f t="shared" si="49"/>
        <v>0</v>
      </c>
      <c r="M364" s="23">
        <f t="shared" si="50"/>
        <v>0</v>
      </c>
      <c r="N364" s="20">
        <f>IF(ISNUMBER(A364),TRUNC((IF(174.393&lt;A364,M364,TRUNC(10^(0.794358141*((LOG((A364/174.393)/LOG(10))*(LOG((A364/174.393)/LOG(10)))))),4)*M364*TRUNC((LOOKUP(2016-C364,'Malone-Faber'!A:A,'Malone-Faber'!B:B)),4))),4),0)</f>
        <v>0</v>
      </c>
      <c r="O364" s="94"/>
    </row>
    <row r="365" spans="1:15" x14ac:dyDescent="0.2">
      <c r="A365" s="23"/>
      <c r="B365" s="93"/>
      <c r="C365" s="93"/>
      <c r="D365" s="93"/>
      <c r="E365" s="93"/>
      <c r="F365" s="93"/>
      <c r="G365" s="93"/>
      <c r="H365" s="23">
        <f t="shared" si="48"/>
        <v>0</v>
      </c>
      <c r="I365" s="93"/>
      <c r="J365" s="93"/>
      <c r="K365" s="93"/>
      <c r="L365" s="23">
        <f t="shared" si="49"/>
        <v>0</v>
      </c>
      <c r="M365" s="23">
        <f t="shared" si="50"/>
        <v>0</v>
      </c>
      <c r="N365" s="20">
        <f>IF(ISNUMBER(A365),TRUNC((IF(174.393&lt;A365,M365,TRUNC(10^(0.794358141*((LOG((A365/174.393)/LOG(10))*(LOG((A365/174.393)/LOG(10)))))),4)*M365*TRUNC((LOOKUP(2016-C365,'Malone-Faber'!A:A,'Malone-Faber'!B:B)),4))),4),0)</f>
        <v>0</v>
      </c>
      <c r="O365" s="94"/>
    </row>
    <row r="366" spans="1:15" x14ac:dyDescent="0.2">
      <c r="A366" s="23"/>
      <c r="B366" s="93"/>
      <c r="C366" s="93"/>
      <c r="D366" s="93"/>
      <c r="E366" s="93"/>
      <c r="F366" s="93"/>
      <c r="G366" s="93"/>
      <c r="H366" s="23">
        <f t="shared" si="48"/>
        <v>0</v>
      </c>
      <c r="I366" s="93"/>
      <c r="J366" s="93"/>
      <c r="K366" s="93"/>
      <c r="L366" s="23">
        <f t="shared" si="49"/>
        <v>0</v>
      </c>
      <c r="M366" s="23">
        <f t="shared" si="50"/>
        <v>0</v>
      </c>
      <c r="N366" s="20">
        <f>IF(ISNUMBER(A366),TRUNC((IF(174.393&lt;A366,M366,TRUNC(10^(0.794358141*((LOG((A366/174.393)/LOG(10))*(LOG((A366/174.393)/LOG(10)))))),4)*M366*TRUNC((LOOKUP(2016-C366,'Malone-Faber'!A:A,'Malone-Faber'!B:B)),4))),4),0)</f>
        <v>0</v>
      </c>
      <c r="O366" s="94"/>
    </row>
    <row r="367" spans="1:15" x14ac:dyDescent="0.2">
      <c r="A367" s="23"/>
      <c r="B367" s="93"/>
      <c r="C367" s="93"/>
      <c r="D367" s="93"/>
      <c r="E367" s="93"/>
      <c r="F367" s="93"/>
      <c r="G367" s="93"/>
      <c r="H367" s="23">
        <f t="shared" si="48"/>
        <v>0</v>
      </c>
      <c r="I367" s="93"/>
      <c r="J367" s="93"/>
      <c r="K367" s="93"/>
      <c r="L367" s="23">
        <f t="shared" si="49"/>
        <v>0</v>
      </c>
      <c r="M367" s="23">
        <f t="shared" si="50"/>
        <v>0</v>
      </c>
      <c r="N367" s="20">
        <f>IF(ISNUMBER(A367),TRUNC((IF(174.393&lt;A367,M367,TRUNC(10^(0.794358141*((LOG((A367/174.393)/LOG(10))*(LOG((A367/174.393)/LOG(10)))))),4)*M367*TRUNC((LOOKUP(2016-C367,'Malone-Faber'!A:A,'Malone-Faber'!B:B)),4))),4),0)</f>
        <v>0</v>
      </c>
      <c r="O367" s="94"/>
    </row>
    <row r="368" spans="1:15" x14ac:dyDescent="0.2">
      <c r="A368" s="23"/>
      <c r="B368" s="93"/>
      <c r="C368" s="93"/>
      <c r="D368" s="93"/>
      <c r="E368" s="93"/>
      <c r="F368" s="93"/>
      <c r="G368" s="93"/>
      <c r="H368" s="23">
        <f t="shared" si="48"/>
        <v>0</v>
      </c>
      <c r="I368" s="93"/>
      <c r="J368" s="93"/>
      <c r="K368" s="93"/>
      <c r="L368" s="23">
        <f t="shared" si="49"/>
        <v>0</v>
      </c>
      <c r="M368" s="23">
        <f t="shared" si="50"/>
        <v>0</v>
      </c>
      <c r="N368" s="20">
        <f>IF(ISNUMBER(A368),TRUNC((IF(174.393&lt;A368,M368,TRUNC(10^(0.794358141*((LOG((A368/174.393)/LOG(10))*(LOG((A368/174.393)/LOG(10)))))),4)*M368*TRUNC((LOOKUP(2016-C368,'Malone-Faber'!A:A,'Malone-Faber'!B:B)),4))),4),0)</f>
        <v>0</v>
      </c>
      <c r="O368" s="94"/>
    </row>
    <row r="369" spans="1:15" x14ac:dyDescent="0.2">
      <c r="A369" s="23"/>
      <c r="B369" s="93"/>
      <c r="C369" s="93"/>
      <c r="D369" s="93"/>
      <c r="E369" s="93"/>
      <c r="F369" s="93"/>
      <c r="G369" s="93"/>
      <c r="H369" s="23">
        <f t="shared" si="48"/>
        <v>0</v>
      </c>
      <c r="I369" s="93"/>
      <c r="J369" s="93"/>
      <c r="K369" s="93"/>
      <c r="L369" s="23">
        <f t="shared" si="49"/>
        <v>0</v>
      </c>
      <c r="M369" s="23">
        <f t="shared" si="50"/>
        <v>0</v>
      </c>
      <c r="N369" s="20">
        <f>IF(ISNUMBER(A369),TRUNC((IF(174.393&lt;A369,M369,TRUNC(10^(0.794358141*((LOG((A369/174.393)/LOG(10))*(LOG((A369/174.393)/LOG(10)))))),4)*M369*TRUNC((LOOKUP(2016-C369,'Malone-Faber'!A:A,'Malone-Faber'!B:B)),4))),4),0)</f>
        <v>0</v>
      </c>
      <c r="O369" s="94"/>
    </row>
    <row r="370" spans="1:15" x14ac:dyDescent="0.2">
      <c r="A370" s="23"/>
      <c r="B370" s="93"/>
      <c r="C370" s="93"/>
      <c r="D370" s="93"/>
      <c r="E370" s="93"/>
      <c r="F370" s="93"/>
      <c r="G370" s="93"/>
      <c r="H370" s="23">
        <f t="shared" si="48"/>
        <v>0</v>
      </c>
      <c r="I370" s="93"/>
      <c r="J370" s="93"/>
      <c r="K370" s="93"/>
      <c r="L370" s="23">
        <f t="shared" si="49"/>
        <v>0</v>
      </c>
      <c r="M370" s="23">
        <f t="shared" si="50"/>
        <v>0</v>
      </c>
      <c r="N370" s="20">
        <f>IF(ISNUMBER(A370),TRUNC((IF(174.393&lt;A370,M370,TRUNC(10^(0.794358141*((LOG((A370/174.393)/LOG(10))*(LOG((A370/174.393)/LOG(10)))))),4)*M370*TRUNC((LOOKUP(2016-C370,'Malone-Faber'!A:A,'Malone-Faber'!B:B)),4))),4),0)</f>
        <v>0</v>
      </c>
      <c r="O370" s="94"/>
    </row>
    <row r="371" spans="1:15" x14ac:dyDescent="0.2">
      <c r="A371" s="23"/>
      <c r="B371" s="93"/>
      <c r="C371" s="93"/>
      <c r="D371" s="93"/>
      <c r="E371" s="93"/>
      <c r="F371" s="93"/>
      <c r="G371" s="93"/>
      <c r="H371" s="23">
        <f t="shared" si="48"/>
        <v>0</v>
      </c>
      <c r="I371" s="93"/>
      <c r="J371" s="93"/>
      <c r="K371" s="93"/>
      <c r="L371" s="23">
        <f t="shared" si="49"/>
        <v>0</v>
      </c>
      <c r="M371" s="23">
        <f t="shared" si="50"/>
        <v>0</v>
      </c>
      <c r="N371" s="20">
        <f>IF(ISNUMBER(A371),TRUNC((IF(174.393&lt;A371,M371,TRUNC(10^(0.794358141*((LOG((A371/174.393)/LOG(10))*(LOG((A371/174.393)/LOG(10)))))),4)*M371*TRUNC((LOOKUP(2016-C371,'Malone-Faber'!A:A,'Malone-Faber'!B:B)),4))),4),0)</f>
        <v>0</v>
      </c>
      <c r="O371" s="94"/>
    </row>
    <row r="372" spans="1:15" x14ac:dyDescent="0.2">
      <c r="A372" s="23"/>
      <c r="B372" s="93"/>
      <c r="C372" s="93"/>
      <c r="D372" s="93"/>
      <c r="E372" s="93"/>
      <c r="F372" s="93"/>
      <c r="G372" s="93"/>
      <c r="H372" s="23">
        <f t="shared" si="48"/>
        <v>0</v>
      </c>
      <c r="I372" s="93"/>
      <c r="J372" s="93"/>
      <c r="K372" s="93"/>
      <c r="L372" s="23">
        <f t="shared" si="49"/>
        <v>0</v>
      </c>
      <c r="M372" s="23">
        <f t="shared" si="50"/>
        <v>0</v>
      </c>
      <c r="N372" s="20">
        <f>IF(ISNUMBER(A372),TRUNC((IF(174.393&lt;A372,M372,TRUNC(10^(0.794358141*((LOG((A372/174.393)/LOG(10))*(LOG((A372/174.393)/LOG(10)))))),4)*M372*TRUNC((LOOKUP(2016-C372,'Malone-Faber'!A:A,'Malone-Faber'!B:B)),4))),4),0)</f>
        <v>0</v>
      </c>
      <c r="O372" s="94"/>
    </row>
    <row r="373" spans="1:15" x14ac:dyDescent="0.2">
      <c r="A373" s="23"/>
      <c r="B373" s="93"/>
      <c r="C373" s="93"/>
      <c r="D373" s="93"/>
      <c r="E373" s="93"/>
      <c r="F373" s="93"/>
      <c r="G373" s="93"/>
      <c r="H373" s="23">
        <f t="shared" si="48"/>
        <v>0</v>
      </c>
      <c r="I373" s="93"/>
      <c r="J373" s="93"/>
      <c r="K373" s="93"/>
      <c r="L373" s="23">
        <f t="shared" si="49"/>
        <v>0</v>
      </c>
      <c r="M373" s="23">
        <f t="shared" si="50"/>
        <v>0</v>
      </c>
      <c r="N373" s="20">
        <f>IF(ISNUMBER(A373),TRUNC((IF(174.393&lt;A373,M373,TRUNC(10^(0.794358141*((LOG((A373/174.393)/LOG(10))*(LOG((A373/174.393)/LOG(10)))))),4)*M373*TRUNC((LOOKUP(2016-C373,'Malone-Faber'!A:A,'Malone-Faber'!B:B)),4))),4),0)</f>
        <v>0</v>
      </c>
      <c r="O373" s="94"/>
    </row>
    <row r="374" spans="1:15" x14ac:dyDescent="0.2">
      <c r="A374" s="23"/>
      <c r="B374" s="93"/>
      <c r="C374" s="93"/>
      <c r="D374" s="93"/>
      <c r="E374" s="93"/>
      <c r="F374" s="93"/>
      <c r="G374" s="93"/>
      <c r="H374" s="23">
        <f t="shared" si="48"/>
        <v>0</v>
      </c>
      <c r="I374" s="93"/>
      <c r="J374" s="93"/>
      <c r="K374" s="93"/>
      <c r="L374" s="23">
        <f t="shared" si="49"/>
        <v>0</v>
      </c>
      <c r="M374" s="23">
        <f t="shared" si="50"/>
        <v>0</v>
      </c>
      <c r="N374" s="20">
        <f>IF(ISNUMBER(A374),TRUNC((IF(174.393&lt;A374,M374,TRUNC(10^(0.794358141*((LOG((A374/174.393)/LOG(10))*(LOG((A374/174.393)/LOG(10)))))),4)*M374*TRUNC((LOOKUP(2016-C374,'Malone-Faber'!A:A,'Malone-Faber'!B:B)),4))),4),0)</f>
        <v>0</v>
      </c>
      <c r="O374" s="94"/>
    </row>
    <row r="375" spans="1:15" x14ac:dyDescent="0.2">
      <c r="A375" s="23"/>
      <c r="B375" s="93"/>
      <c r="C375" s="93"/>
      <c r="D375" s="93"/>
      <c r="E375" s="93"/>
      <c r="F375" s="93"/>
      <c r="G375" s="93"/>
      <c r="H375" s="23">
        <f t="shared" si="48"/>
        <v>0</v>
      </c>
      <c r="I375" s="93"/>
      <c r="J375" s="93"/>
      <c r="K375" s="93"/>
      <c r="L375" s="23">
        <f t="shared" si="49"/>
        <v>0</v>
      </c>
      <c r="M375" s="23">
        <f t="shared" si="50"/>
        <v>0</v>
      </c>
      <c r="N375" s="20">
        <f>IF(ISNUMBER(A375),TRUNC((IF(174.393&lt;A375,M375,TRUNC(10^(0.794358141*((LOG((A375/174.393)/LOG(10))*(LOG((A375/174.393)/LOG(10)))))),4)*M375*TRUNC((LOOKUP(2016-C375,'Malone-Faber'!A:A,'Malone-Faber'!B:B)),4))),4),0)</f>
        <v>0</v>
      </c>
      <c r="O375" s="94"/>
    </row>
    <row r="376" spans="1:15" x14ac:dyDescent="0.2">
      <c r="A376" s="23"/>
      <c r="B376" s="93"/>
      <c r="C376" s="93"/>
      <c r="D376" s="93"/>
      <c r="E376" s="93"/>
      <c r="F376" s="93"/>
      <c r="G376" s="93"/>
      <c r="H376" s="23">
        <f t="shared" si="48"/>
        <v>0</v>
      </c>
      <c r="I376" s="93"/>
      <c r="J376" s="93"/>
      <c r="K376" s="93"/>
      <c r="L376" s="23">
        <f t="shared" si="49"/>
        <v>0</v>
      </c>
      <c r="M376" s="23">
        <f t="shared" si="50"/>
        <v>0</v>
      </c>
      <c r="N376" s="20">
        <f>IF(ISNUMBER(A376),TRUNC((IF(174.393&lt;A376,M376,TRUNC(10^(0.794358141*((LOG((A376/174.393)/LOG(10))*(LOG((A376/174.393)/LOG(10)))))),4)*M376*TRUNC((LOOKUP(2016-C376,'Malone-Faber'!A:A,'Malone-Faber'!B:B)),4))),4),0)</f>
        <v>0</v>
      </c>
      <c r="O376" s="94"/>
    </row>
    <row r="377" spans="1:15" x14ac:dyDescent="0.2">
      <c r="A377" s="23"/>
      <c r="B377" s="93"/>
      <c r="C377" s="93"/>
      <c r="D377" s="93"/>
      <c r="E377" s="93"/>
      <c r="F377" s="93"/>
      <c r="G377" s="93"/>
      <c r="H377" s="23">
        <f t="shared" si="48"/>
        <v>0</v>
      </c>
      <c r="I377" s="93"/>
      <c r="J377" s="93"/>
      <c r="K377" s="93"/>
      <c r="L377" s="23">
        <f t="shared" si="49"/>
        <v>0</v>
      </c>
      <c r="M377" s="23">
        <f t="shared" si="50"/>
        <v>0</v>
      </c>
      <c r="N377" s="20">
        <f>IF(ISNUMBER(A377),TRUNC((IF(174.393&lt;A377,M377,TRUNC(10^(0.794358141*((LOG((A377/174.393)/LOG(10))*(LOG((A377/174.393)/LOG(10)))))),4)*M377*TRUNC((LOOKUP(2016-C377,'Malone-Faber'!A:A,'Malone-Faber'!B:B)),4))),4),0)</f>
        <v>0</v>
      </c>
      <c r="O377" s="94"/>
    </row>
    <row r="378" spans="1:15" x14ac:dyDescent="0.2">
      <c r="A378" s="23"/>
      <c r="B378" s="93"/>
      <c r="C378" s="93"/>
      <c r="D378" s="93"/>
      <c r="E378" s="93"/>
      <c r="F378" s="93"/>
      <c r="G378" s="93"/>
      <c r="H378" s="23">
        <f t="shared" si="48"/>
        <v>0</v>
      </c>
      <c r="I378" s="93"/>
      <c r="J378" s="93"/>
      <c r="K378" s="93"/>
      <c r="L378" s="23">
        <f t="shared" si="49"/>
        <v>0</v>
      </c>
      <c r="M378" s="23">
        <f t="shared" si="50"/>
        <v>0</v>
      </c>
      <c r="N378" s="20">
        <f>IF(ISNUMBER(A378),TRUNC((IF(174.393&lt;A378,M378,TRUNC(10^(0.794358141*((LOG((A378/174.393)/LOG(10))*(LOG((A378/174.393)/LOG(10)))))),4)*M378*TRUNC((LOOKUP(2016-C378,'Malone-Faber'!A:A,'Malone-Faber'!B:B)),4))),4),0)</f>
        <v>0</v>
      </c>
      <c r="O378" s="94"/>
    </row>
    <row r="379" spans="1:15" x14ac:dyDescent="0.2">
      <c r="A379" s="23"/>
      <c r="B379" s="93"/>
      <c r="C379" s="93"/>
      <c r="D379" s="93"/>
      <c r="E379" s="93"/>
      <c r="F379" s="93"/>
      <c r="G379" s="93"/>
      <c r="H379" s="23">
        <f t="shared" si="48"/>
        <v>0</v>
      </c>
      <c r="I379" s="93"/>
      <c r="J379" s="93"/>
      <c r="K379" s="93"/>
      <c r="L379" s="23">
        <f t="shared" si="49"/>
        <v>0</v>
      </c>
      <c r="M379" s="23">
        <f t="shared" si="50"/>
        <v>0</v>
      </c>
      <c r="N379" s="20">
        <f>IF(ISNUMBER(A379),TRUNC((IF(174.393&lt;A379,M379,TRUNC(10^(0.794358141*((LOG((A379/174.393)/LOG(10))*(LOG((A379/174.393)/LOG(10)))))),4)*M379*TRUNC((LOOKUP(2016-C379,'Malone-Faber'!A:A,'Malone-Faber'!B:B)),4))),4),0)</f>
        <v>0</v>
      </c>
      <c r="O379" s="94"/>
    </row>
    <row r="380" spans="1:15" x14ac:dyDescent="0.2">
      <c r="A380" s="23"/>
      <c r="B380" s="93"/>
      <c r="C380" s="93"/>
      <c r="D380" s="93"/>
      <c r="E380" s="93"/>
      <c r="F380" s="93"/>
      <c r="G380" s="93"/>
      <c r="H380" s="23">
        <f t="shared" si="48"/>
        <v>0</v>
      </c>
      <c r="I380" s="93"/>
      <c r="J380" s="93"/>
      <c r="K380" s="93"/>
      <c r="L380" s="23">
        <f t="shared" si="49"/>
        <v>0</v>
      </c>
      <c r="M380" s="23">
        <f t="shared" si="50"/>
        <v>0</v>
      </c>
      <c r="N380" s="20">
        <f>IF(ISNUMBER(A380),TRUNC((IF(174.393&lt;A380,M380,TRUNC(10^(0.794358141*((LOG((A380/174.393)/LOG(10))*(LOG((A380/174.393)/LOG(10)))))),4)*M380*TRUNC((LOOKUP(2016-C380,'Malone-Faber'!A:A,'Malone-Faber'!B:B)),4))),4),0)</f>
        <v>0</v>
      </c>
      <c r="O380" s="94"/>
    </row>
    <row r="381" spans="1:15" x14ac:dyDescent="0.2">
      <c r="A381" s="23"/>
      <c r="B381" s="93"/>
      <c r="C381" s="93"/>
      <c r="D381" s="93"/>
      <c r="E381" s="93"/>
      <c r="F381" s="93"/>
      <c r="G381" s="93"/>
      <c r="H381" s="23">
        <f t="shared" si="48"/>
        <v>0</v>
      </c>
      <c r="I381" s="93"/>
      <c r="J381" s="93"/>
      <c r="K381" s="93"/>
      <c r="L381" s="23">
        <f t="shared" si="49"/>
        <v>0</v>
      </c>
      <c r="M381" s="23">
        <f t="shared" si="50"/>
        <v>0</v>
      </c>
      <c r="N381" s="20">
        <f>IF(ISNUMBER(A381),TRUNC((IF(174.393&lt;A381,M381,TRUNC(10^(0.794358141*((LOG((A381/174.393)/LOG(10))*(LOG((A381/174.393)/LOG(10)))))),4)*M381*TRUNC((LOOKUP(2016-C381,'Malone-Faber'!A:A,'Malone-Faber'!B:B)),4))),4),0)</f>
        <v>0</v>
      </c>
      <c r="O381" s="94"/>
    </row>
    <row r="382" spans="1:15" x14ac:dyDescent="0.2">
      <c r="A382" s="23"/>
      <c r="B382" s="93"/>
      <c r="C382" s="93"/>
      <c r="D382" s="93"/>
      <c r="E382" s="93"/>
      <c r="F382" s="93"/>
      <c r="G382" s="93"/>
      <c r="H382" s="23">
        <f t="shared" si="48"/>
        <v>0</v>
      </c>
      <c r="I382" s="93"/>
      <c r="J382" s="93"/>
      <c r="K382" s="93"/>
      <c r="L382" s="23">
        <f t="shared" si="49"/>
        <v>0</v>
      </c>
      <c r="M382" s="23">
        <f t="shared" si="50"/>
        <v>0</v>
      </c>
      <c r="N382" s="20">
        <f>IF(ISNUMBER(A382),TRUNC((IF(174.393&lt;A382,M382,TRUNC(10^(0.794358141*((LOG((A382/174.393)/LOG(10))*(LOG((A382/174.393)/LOG(10)))))),4)*M382*TRUNC((LOOKUP(2016-C382,'Malone-Faber'!A:A,'Malone-Faber'!B:B)),4))),4),0)</f>
        <v>0</v>
      </c>
      <c r="O382" s="94"/>
    </row>
    <row r="383" spans="1:15" x14ac:dyDescent="0.2">
      <c r="A383" s="23"/>
      <c r="B383" s="93"/>
      <c r="C383" s="93"/>
      <c r="D383" s="93"/>
      <c r="E383" s="93"/>
      <c r="F383" s="93"/>
      <c r="G383" s="93"/>
      <c r="H383" s="23">
        <f t="shared" si="48"/>
        <v>0</v>
      </c>
      <c r="I383" s="93"/>
      <c r="J383" s="93"/>
      <c r="K383" s="93"/>
      <c r="L383" s="23">
        <f t="shared" si="49"/>
        <v>0</v>
      </c>
      <c r="M383" s="23">
        <f t="shared" si="50"/>
        <v>0</v>
      </c>
      <c r="N383" s="20">
        <f>IF(ISNUMBER(A383),TRUNC((IF(174.393&lt;A383,M383,TRUNC(10^(0.794358141*((LOG((A383/174.393)/LOG(10))*(LOG((A383/174.393)/LOG(10)))))),4)*M383*TRUNC((LOOKUP(2016-C383,'Malone-Faber'!A:A,'Malone-Faber'!B:B)),4))),4),0)</f>
        <v>0</v>
      </c>
      <c r="O383" s="94"/>
    </row>
    <row r="384" spans="1:15" x14ac:dyDescent="0.2">
      <c r="A384" s="23"/>
      <c r="B384" s="93"/>
      <c r="C384" s="93"/>
      <c r="D384" s="93"/>
      <c r="E384" s="93"/>
      <c r="F384" s="93"/>
      <c r="G384" s="93"/>
      <c r="H384" s="23">
        <f t="shared" si="48"/>
        <v>0</v>
      </c>
      <c r="I384" s="93"/>
      <c r="J384" s="93"/>
      <c r="K384" s="93"/>
      <c r="L384" s="23">
        <f t="shared" si="49"/>
        <v>0</v>
      </c>
      <c r="M384" s="23">
        <f t="shared" si="50"/>
        <v>0</v>
      </c>
      <c r="N384" s="20">
        <f>IF(ISNUMBER(A384),TRUNC((IF(174.393&lt;A384,M384,TRUNC(10^(0.794358141*((LOG((A384/174.393)/LOG(10))*(LOG((A384/174.393)/LOG(10)))))),4)*M384*TRUNC((LOOKUP(2016-C384,'Malone-Faber'!A:A,'Malone-Faber'!B:B)),4))),4),0)</f>
        <v>0</v>
      </c>
      <c r="O384" s="94"/>
    </row>
    <row r="385" spans="1:15" x14ac:dyDescent="0.2">
      <c r="A385" s="23"/>
      <c r="B385" s="93"/>
      <c r="C385" s="93"/>
      <c r="D385" s="93"/>
      <c r="E385" s="93"/>
      <c r="F385" s="93"/>
      <c r="G385" s="93"/>
      <c r="H385" s="23">
        <f t="shared" si="48"/>
        <v>0</v>
      </c>
      <c r="I385" s="93"/>
      <c r="J385" s="93"/>
      <c r="K385" s="93"/>
      <c r="L385" s="23">
        <f t="shared" si="49"/>
        <v>0</v>
      </c>
      <c r="M385" s="23">
        <f t="shared" si="50"/>
        <v>0</v>
      </c>
      <c r="N385" s="20">
        <f>IF(ISNUMBER(A385),TRUNC((IF(174.393&lt;A385,M385,TRUNC(10^(0.794358141*((LOG((A385/174.393)/LOG(10))*(LOG((A385/174.393)/LOG(10)))))),4)*M385*TRUNC((LOOKUP(2016-C385,'Malone-Faber'!A:A,'Malone-Faber'!B:B)),4))),4),0)</f>
        <v>0</v>
      </c>
      <c r="O385" s="94"/>
    </row>
    <row r="386" spans="1:15" x14ac:dyDescent="0.2">
      <c r="A386" s="23"/>
      <c r="B386" s="93"/>
      <c r="C386" s="93"/>
      <c r="D386" s="93"/>
      <c r="E386" s="93"/>
      <c r="F386" s="93"/>
      <c r="G386" s="93"/>
      <c r="H386" s="23">
        <f t="shared" si="48"/>
        <v>0</v>
      </c>
      <c r="I386" s="93"/>
      <c r="J386" s="93"/>
      <c r="K386" s="93"/>
      <c r="L386" s="23">
        <f t="shared" si="49"/>
        <v>0</v>
      </c>
      <c r="M386" s="23">
        <f t="shared" si="50"/>
        <v>0</v>
      </c>
      <c r="N386" s="20">
        <f>IF(ISNUMBER(A386),TRUNC((IF(174.393&lt;A386,M386,TRUNC(10^(0.794358141*((LOG((A386/174.393)/LOG(10))*(LOG((A386/174.393)/LOG(10)))))),4)*M386*TRUNC((LOOKUP(2016-C386,'Malone-Faber'!A:A,'Malone-Faber'!B:B)),4))),4),0)</f>
        <v>0</v>
      </c>
      <c r="O386" s="94"/>
    </row>
    <row r="387" spans="1:15" x14ac:dyDescent="0.2">
      <c r="A387" s="23"/>
      <c r="B387" s="93"/>
      <c r="C387" s="93"/>
      <c r="D387" s="93"/>
      <c r="E387" s="93"/>
      <c r="F387" s="93"/>
      <c r="G387" s="93"/>
      <c r="H387" s="23">
        <f t="shared" si="48"/>
        <v>0</v>
      </c>
      <c r="I387" s="93"/>
      <c r="J387" s="93"/>
      <c r="K387" s="93"/>
      <c r="L387" s="23">
        <f t="shared" si="49"/>
        <v>0</v>
      </c>
      <c r="M387" s="23">
        <f t="shared" si="50"/>
        <v>0</v>
      </c>
      <c r="N387" s="20">
        <f>IF(ISNUMBER(A387),TRUNC((IF(174.393&lt;A387,M387,TRUNC(10^(0.794358141*((LOG((A387/174.393)/LOG(10))*(LOG((A387/174.393)/LOG(10)))))),4)*M387*TRUNC((LOOKUP(2016-C387,'Malone-Faber'!A:A,'Malone-Faber'!B:B)),4))),4),0)</f>
        <v>0</v>
      </c>
      <c r="O387" s="94"/>
    </row>
    <row r="388" spans="1:15" x14ac:dyDescent="0.2">
      <c r="A388" s="23"/>
      <c r="B388" s="93"/>
      <c r="C388" s="93"/>
      <c r="D388" s="93"/>
      <c r="E388" s="93"/>
      <c r="F388" s="93"/>
      <c r="G388" s="93"/>
      <c r="H388" s="23">
        <f t="shared" si="48"/>
        <v>0</v>
      </c>
      <c r="I388" s="93"/>
      <c r="J388" s="93"/>
      <c r="K388" s="93"/>
      <c r="L388" s="23">
        <f t="shared" si="49"/>
        <v>0</v>
      </c>
      <c r="M388" s="23">
        <f t="shared" si="50"/>
        <v>0</v>
      </c>
      <c r="N388" s="20">
        <f>IF(ISNUMBER(A388),TRUNC((IF(174.393&lt;A388,M388,TRUNC(10^(0.794358141*((LOG((A388/174.393)/LOG(10))*(LOG((A388/174.393)/LOG(10)))))),4)*M388*TRUNC((LOOKUP(2016-C388,'Malone-Faber'!A:A,'Malone-Faber'!B:B)),4))),4),0)</f>
        <v>0</v>
      </c>
      <c r="O388" s="94"/>
    </row>
    <row r="389" spans="1:15" x14ac:dyDescent="0.2">
      <c r="A389" s="23"/>
      <c r="B389" s="93"/>
      <c r="C389" s="93"/>
      <c r="D389" s="93"/>
      <c r="E389" s="93"/>
      <c r="F389" s="93"/>
      <c r="G389" s="93"/>
      <c r="H389" s="23">
        <f t="shared" si="48"/>
        <v>0</v>
      </c>
      <c r="I389" s="93"/>
      <c r="J389" s="93"/>
      <c r="K389" s="93"/>
      <c r="L389" s="23">
        <f t="shared" si="49"/>
        <v>0</v>
      </c>
      <c r="M389" s="23">
        <f t="shared" si="50"/>
        <v>0</v>
      </c>
      <c r="N389" s="20">
        <f>IF(ISNUMBER(A389),TRUNC((IF(174.393&lt;A389,M389,TRUNC(10^(0.794358141*((LOG((A389/174.393)/LOG(10))*(LOG((A389/174.393)/LOG(10)))))),4)*M389*TRUNC((LOOKUP(2016-C389,'Malone-Faber'!A:A,'Malone-Faber'!B:B)),4))),4),0)</f>
        <v>0</v>
      </c>
      <c r="O389" s="94"/>
    </row>
    <row r="390" spans="1:15" x14ac:dyDescent="0.2">
      <c r="A390" s="23"/>
      <c r="B390" s="93"/>
      <c r="C390" s="93"/>
      <c r="D390" s="93"/>
      <c r="E390" s="93"/>
      <c r="F390" s="93"/>
      <c r="G390" s="93"/>
      <c r="H390" s="23">
        <f t="shared" si="48"/>
        <v>0</v>
      </c>
      <c r="I390" s="93"/>
      <c r="J390" s="93"/>
      <c r="K390" s="93"/>
      <c r="L390" s="23">
        <f t="shared" si="49"/>
        <v>0</v>
      </c>
      <c r="M390" s="23">
        <f t="shared" si="50"/>
        <v>0</v>
      </c>
      <c r="N390" s="20">
        <f>IF(ISNUMBER(A390),TRUNC((IF(174.393&lt;A390,M390,TRUNC(10^(0.794358141*((LOG((A390/174.393)/LOG(10))*(LOG((A390/174.393)/LOG(10)))))),4)*M390*TRUNC((LOOKUP(2016-C390,'Malone-Faber'!A:A,'Malone-Faber'!B:B)),4))),4),0)</f>
        <v>0</v>
      </c>
      <c r="O390" s="94"/>
    </row>
    <row r="391" spans="1:15" x14ac:dyDescent="0.2">
      <c r="A391" s="23"/>
      <c r="B391" s="93"/>
      <c r="C391" s="93"/>
      <c r="D391" s="93"/>
      <c r="E391" s="93"/>
      <c r="F391" s="93"/>
      <c r="G391" s="93"/>
      <c r="H391" s="23">
        <f t="shared" si="48"/>
        <v>0</v>
      </c>
      <c r="I391" s="93"/>
      <c r="J391" s="93"/>
      <c r="K391" s="93"/>
      <c r="L391" s="23">
        <f t="shared" si="49"/>
        <v>0</v>
      </c>
      <c r="M391" s="23">
        <f t="shared" si="50"/>
        <v>0</v>
      </c>
      <c r="N391" s="20">
        <f>IF(ISNUMBER(A391),TRUNC((IF(174.393&lt;A391,M391,TRUNC(10^(0.794358141*((LOG((A391/174.393)/LOG(10))*(LOG((A391/174.393)/LOG(10)))))),4)*M391*TRUNC((LOOKUP(2016-C391,'Malone-Faber'!A:A,'Malone-Faber'!B:B)),4))),4),0)</f>
        <v>0</v>
      </c>
      <c r="O391" s="94"/>
    </row>
    <row r="392" spans="1:15" x14ac:dyDescent="0.2">
      <c r="A392" s="23"/>
      <c r="B392" s="93"/>
      <c r="C392" s="93"/>
      <c r="D392" s="93"/>
      <c r="E392" s="93"/>
      <c r="F392" s="93"/>
      <c r="G392" s="93"/>
      <c r="H392" s="23">
        <f t="shared" si="48"/>
        <v>0</v>
      </c>
      <c r="I392" s="93"/>
      <c r="J392" s="93"/>
      <c r="K392" s="93"/>
      <c r="L392" s="23">
        <f t="shared" si="49"/>
        <v>0</v>
      </c>
      <c r="M392" s="23">
        <f t="shared" si="50"/>
        <v>0</v>
      </c>
      <c r="N392" s="20">
        <f>IF(ISNUMBER(A392),TRUNC((IF(174.393&lt;A392,M392,TRUNC(10^(0.794358141*((LOG((A392/174.393)/LOG(10))*(LOG((A392/174.393)/LOG(10)))))),4)*M392*TRUNC((LOOKUP(2016-C392,'Malone-Faber'!A:A,'Malone-Faber'!B:B)),4))),4),0)</f>
        <v>0</v>
      </c>
      <c r="O392" s="94"/>
    </row>
    <row r="393" spans="1:15" x14ac:dyDescent="0.2">
      <c r="A393" s="23"/>
      <c r="B393" s="93"/>
      <c r="C393" s="93"/>
      <c r="D393" s="93"/>
      <c r="E393" s="93"/>
      <c r="F393" s="93"/>
      <c r="G393" s="93"/>
      <c r="H393" s="23">
        <f t="shared" si="48"/>
        <v>0</v>
      </c>
      <c r="I393" s="93"/>
      <c r="J393" s="93"/>
      <c r="K393" s="93"/>
      <c r="L393" s="23">
        <f t="shared" si="49"/>
        <v>0</v>
      </c>
      <c r="M393" s="23">
        <f t="shared" si="50"/>
        <v>0</v>
      </c>
      <c r="N393" s="20">
        <f>IF(ISNUMBER(A393),TRUNC((IF(174.393&lt;A393,M393,TRUNC(10^(0.794358141*((LOG((A393/174.393)/LOG(10))*(LOG((A393/174.393)/LOG(10)))))),4)*M393*TRUNC((LOOKUP(2016-C393,'Malone-Faber'!A:A,'Malone-Faber'!B:B)),4))),4),0)</f>
        <v>0</v>
      </c>
      <c r="O393" s="94"/>
    </row>
    <row r="394" spans="1:15" x14ac:dyDescent="0.2">
      <c r="A394" s="23"/>
      <c r="B394" s="93"/>
      <c r="C394" s="93"/>
      <c r="D394" s="93"/>
      <c r="E394" s="93"/>
      <c r="F394" s="93"/>
      <c r="G394" s="93"/>
      <c r="H394" s="23">
        <f t="shared" si="48"/>
        <v>0</v>
      </c>
      <c r="I394" s="93"/>
      <c r="J394" s="93"/>
      <c r="K394" s="93"/>
      <c r="L394" s="23">
        <f t="shared" si="49"/>
        <v>0</v>
      </c>
      <c r="M394" s="23">
        <f t="shared" si="50"/>
        <v>0</v>
      </c>
      <c r="N394" s="20">
        <f>IF(ISNUMBER(A394),TRUNC((IF(174.393&lt;A394,M394,TRUNC(10^(0.794358141*((LOG((A394/174.393)/LOG(10))*(LOG((A394/174.393)/LOG(10)))))),4)*M394*TRUNC((LOOKUP(2016-C394,'Malone-Faber'!A:A,'Malone-Faber'!B:B)),4))),4),0)</f>
        <v>0</v>
      </c>
      <c r="O394" s="94"/>
    </row>
    <row r="395" spans="1:15" x14ac:dyDescent="0.2">
      <c r="A395" s="23"/>
      <c r="B395" s="93"/>
      <c r="C395" s="93"/>
      <c r="D395" s="93"/>
      <c r="E395" s="93"/>
      <c r="F395" s="93"/>
      <c r="G395" s="93"/>
      <c r="H395" s="23">
        <f t="shared" si="48"/>
        <v>0</v>
      </c>
      <c r="I395" s="93"/>
      <c r="J395" s="93"/>
      <c r="K395" s="93"/>
      <c r="L395" s="23">
        <f t="shared" si="49"/>
        <v>0</v>
      </c>
      <c r="M395" s="23">
        <f t="shared" si="50"/>
        <v>0</v>
      </c>
      <c r="N395" s="20">
        <f>IF(ISNUMBER(A395),TRUNC((IF(174.393&lt;A395,M395,TRUNC(10^(0.794358141*((LOG((A395/174.393)/LOG(10))*(LOG((A395/174.393)/LOG(10)))))),4)*M395*TRUNC((LOOKUP(2016-C395,'Malone-Faber'!A:A,'Malone-Faber'!B:B)),4))),4),0)</f>
        <v>0</v>
      </c>
      <c r="O395" s="94"/>
    </row>
    <row r="396" spans="1:15" x14ac:dyDescent="0.2">
      <c r="A396" s="23"/>
      <c r="B396" s="93"/>
      <c r="C396" s="93"/>
      <c r="D396" s="93"/>
      <c r="E396" s="93"/>
      <c r="F396" s="93"/>
      <c r="G396" s="93"/>
      <c r="H396" s="23">
        <f t="shared" si="48"/>
        <v>0</v>
      </c>
      <c r="I396" s="93"/>
      <c r="J396" s="93"/>
      <c r="K396" s="93"/>
      <c r="L396" s="23">
        <f t="shared" si="49"/>
        <v>0</v>
      </c>
      <c r="M396" s="23">
        <f t="shared" si="50"/>
        <v>0</v>
      </c>
      <c r="N396" s="20">
        <f>IF(ISNUMBER(A396),TRUNC((IF(174.393&lt;A396,M396,TRUNC(10^(0.794358141*((LOG((A396/174.393)/LOG(10))*(LOG((A396/174.393)/LOG(10)))))),4)*M396*TRUNC((LOOKUP(2016-C396,'Malone-Faber'!A:A,'Malone-Faber'!B:B)),4))),4),0)</f>
        <v>0</v>
      </c>
      <c r="O396" s="94"/>
    </row>
    <row r="397" spans="1:15" x14ac:dyDescent="0.2">
      <c r="A397" s="23"/>
      <c r="B397" s="93"/>
      <c r="C397" s="93"/>
      <c r="D397" s="93"/>
      <c r="E397" s="93"/>
      <c r="F397" s="93"/>
      <c r="G397" s="93"/>
      <c r="H397" s="23">
        <f t="shared" si="48"/>
        <v>0</v>
      </c>
      <c r="I397" s="93"/>
      <c r="J397" s="93"/>
      <c r="K397" s="93"/>
      <c r="L397" s="23">
        <f t="shared" si="49"/>
        <v>0</v>
      </c>
      <c r="M397" s="23">
        <f t="shared" si="50"/>
        <v>0</v>
      </c>
      <c r="N397" s="20">
        <f>IF(ISNUMBER(A397),TRUNC((IF(174.393&lt;A397,M397,TRUNC(10^(0.794358141*((LOG((A397/174.393)/LOG(10))*(LOG((A397/174.393)/LOG(10)))))),4)*M397*TRUNC((LOOKUP(2016-C397,'Malone-Faber'!A:A,'Malone-Faber'!B:B)),4))),4),0)</f>
        <v>0</v>
      </c>
      <c r="O397" s="94"/>
    </row>
    <row r="398" spans="1:15" x14ac:dyDescent="0.2">
      <c r="A398" s="23"/>
      <c r="B398" s="93"/>
      <c r="C398" s="93"/>
      <c r="D398" s="93"/>
      <c r="E398" s="93"/>
      <c r="F398" s="93"/>
      <c r="G398" s="93"/>
      <c r="H398" s="23">
        <f t="shared" si="48"/>
        <v>0</v>
      </c>
      <c r="I398" s="93"/>
      <c r="J398" s="93"/>
      <c r="K398" s="93"/>
      <c r="L398" s="23">
        <f t="shared" si="49"/>
        <v>0</v>
      </c>
      <c r="M398" s="23">
        <f t="shared" si="50"/>
        <v>0</v>
      </c>
      <c r="N398" s="20">
        <f>IF(ISNUMBER(A398),TRUNC((IF(174.393&lt;A398,M398,TRUNC(10^(0.794358141*((LOG((A398/174.393)/LOG(10))*(LOG((A398/174.393)/LOG(10)))))),4)*M398*TRUNC((LOOKUP(2016-C398,'Malone-Faber'!A:A,'Malone-Faber'!B:B)),4))),4),0)</f>
        <v>0</v>
      </c>
      <c r="O398" s="94"/>
    </row>
    <row r="399" spans="1:15" x14ac:dyDescent="0.2">
      <c r="A399" s="23"/>
      <c r="B399" s="93"/>
      <c r="C399" s="93"/>
      <c r="D399" s="93"/>
      <c r="E399" s="93"/>
      <c r="F399" s="93"/>
      <c r="G399" s="93"/>
      <c r="H399" s="23">
        <f t="shared" si="48"/>
        <v>0</v>
      </c>
      <c r="I399" s="93"/>
      <c r="J399" s="93"/>
      <c r="K399" s="93"/>
      <c r="L399" s="23">
        <f t="shared" si="49"/>
        <v>0</v>
      </c>
      <c r="M399" s="23">
        <f t="shared" si="50"/>
        <v>0</v>
      </c>
      <c r="N399" s="20">
        <f>IF(ISNUMBER(A399),TRUNC((IF(174.393&lt;A399,M399,TRUNC(10^(0.794358141*((LOG((A399/174.393)/LOG(10))*(LOG((A399/174.393)/LOG(10)))))),4)*M399*TRUNC((LOOKUP(2016-C399,'Malone-Faber'!A:A,'Malone-Faber'!B:B)),4))),4),0)</f>
        <v>0</v>
      </c>
      <c r="O399" s="94"/>
    </row>
    <row r="400" spans="1:15" ht="13.5" thickBot="1" x14ac:dyDescent="0.25">
      <c r="A400" s="42"/>
      <c r="B400" s="95"/>
      <c r="C400" s="95"/>
      <c r="D400" s="95"/>
      <c r="E400" s="95"/>
      <c r="F400" s="95"/>
      <c r="G400" s="95"/>
      <c r="H400" s="42">
        <f t="shared" si="48"/>
        <v>0</v>
      </c>
      <c r="I400" s="95"/>
      <c r="J400" s="95"/>
      <c r="K400" s="95"/>
      <c r="L400" s="42">
        <f t="shared" si="49"/>
        <v>0</v>
      </c>
      <c r="M400" s="42">
        <f t="shared" si="50"/>
        <v>0</v>
      </c>
      <c r="N400" s="44">
        <f>IF(ISNUMBER(A400),TRUNC((IF(174.393&lt;A400,M400,TRUNC(10^(0.794358141*((LOG((A400/174.393)/LOG(10))*(LOG((A400/174.393)/LOG(10)))))),4)*M400*TRUNC((LOOKUP(2016-C400,'Malone-Faber'!A:A,'Malone-Faber'!B:B)),4))),4),0)</f>
        <v>0</v>
      </c>
      <c r="O400" s="96"/>
    </row>
  </sheetData>
  <sortState ref="A6:Q64">
    <sortCondition ref="Q6:Q64"/>
  </sortState>
  <mergeCells count="16">
    <mergeCell ref="A197:O197"/>
    <mergeCell ref="A216:O216"/>
    <mergeCell ref="A244:O244"/>
    <mergeCell ref="A156:O156"/>
    <mergeCell ref="A174:O174"/>
    <mergeCell ref="A120:O120"/>
    <mergeCell ref="A2:B2"/>
    <mergeCell ref="M2:O2"/>
    <mergeCell ref="A101:O101"/>
    <mergeCell ref="A1:O1"/>
    <mergeCell ref="C2:L2"/>
    <mergeCell ref="A63:O63"/>
    <mergeCell ref="A82:O82"/>
    <mergeCell ref="A6:O6"/>
    <mergeCell ref="A25:O25"/>
    <mergeCell ref="A44:O44"/>
  </mergeCells>
  <phoneticPr fontId="8" type="noConversion"/>
  <conditionalFormatting sqref="E7:G17 I7:K17 I45:K46 E45:G46 I20:K24 E20:G24 E26:G43 I26:K43 I62:K62 E62:G62">
    <cfRule type="cellIs" dxfId="99" priority="85" stopIfTrue="1" operator="lessThan">
      <formula>0</formula>
    </cfRule>
    <cfRule type="cellIs" dxfId="98" priority="86" stopIfTrue="1" operator="lessThan">
      <formula>0</formula>
    </cfRule>
  </conditionalFormatting>
  <conditionalFormatting sqref="E47:G49 I47:K49 I64:K66 E64:G66">
    <cfRule type="cellIs" dxfId="97" priority="83" stopIfTrue="1" operator="lessThan">
      <formula>0</formula>
    </cfRule>
    <cfRule type="cellIs" dxfId="96" priority="84" stopIfTrue="1" operator="lessThan">
      <formula>0</formula>
    </cfRule>
  </conditionalFormatting>
  <conditionalFormatting sqref="I67:K67 E67:G67 E83:G85 I83:K85 E80:G81 I80:K81">
    <cfRule type="cellIs" dxfId="95" priority="81" stopIfTrue="1" operator="lessThan">
      <formula>0</formula>
    </cfRule>
    <cfRule type="cellIs" dxfId="94" priority="82" stopIfTrue="1" operator="lessThan">
      <formula>0</formula>
    </cfRule>
  </conditionalFormatting>
  <conditionalFormatting sqref="E86:G87 I86:K87">
    <cfRule type="cellIs" dxfId="93" priority="79" stopIfTrue="1" operator="lessThan">
      <formula>0</formula>
    </cfRule>
    <cfRule type="cellIs" dxfId="92" priority="80" stopIfTrue="1" operator="lessThan">
      <formula>0</formula>
    </cfRule>
  </conditionalFormatting>
  <conditionalFormatting sqref="E95:G95 I95:K95">
    <cfRule type="cellIs" dxfId="91" priority="75" stopIfTrue="1" operator="lessThan">
      <formula>0</formula>
    </cfRule>
    <cfRule type="cellIs" dxfId="90" priority="76" stopIfTrue="1" operator="lessThan">
      <formula>0</formula>
    </cfRule>
  </conditionalFormatting>
  <conditionalFormatting sqref="E88:G89 I88:K89">
    <cfRule type="cellIs" dxfId="89" priority="77" stopIfTrue="1" operator="lessThan">
      <formula>0</formula>
    </cfRule>
    <cfRule type="cellIs" dxfId="88" priority="78" stopIfTrue="1" operator="lessThan">
      <formula>0</formula>
    </cfRule>
  </conditionalFormatting>
  <conditionalFormatting sqref="I96:K98 E96:G98">
    <cfRule type="cellIs" dxfId="87" priority="65" stopIfTrue="1" operator="lessThan">
      <formula>0</formula>
    </cfRule>
    <cfRule type="cellIs" dxfId="86" priority="66" stopIfTrue="1" operator="lessThan">
      <formula>0</formula>
    </cfRule>
  </conditionalFormatting>
  <conditionalFormatting sqref="E99:G100 I99:K100">
    <cfRule type="cellIs" dxfId="85" priority="63" stopIfTrue="1" operator="lessThan">
      <formula>0</formula>
    </cfRule>
    <cfRule type="cellIs" dxfId="84" priority="64" stopIfTrue="1" operator="lessThan">
      <formula>0</formula>
    </cfRule>
  </conditionalFormatting>
  <conditionalFormatting sqref="I18:K19 E18:G19">
    <cfRule type="cellIs" dxfId="83" priority="39" stopIfTrue="1" operator="lessThan">
      <formula>0</formula>
    </cfRule>
    <cfRule type="cellIs" dxfId="82" priority="40" stopIfTrue="1" operator="lessThan">
      <formula>0</formula>
    </cfRule>
  </conditionalFormatting>
  <conditionalFormatting sqref="I50:K50 E50:G50">
    <cfRule type="cellIs" dxfId="81" priority="37" stopIfTrue="1" operator="lessThan">
      <formula>0</formula>
    </cfRule>
    <cfRule type="cellIs" dxfId="80" priority="38" stopIfTrue="1" operator="lessThan">
      <formula>0</formula>
    </cfRule>
  </conditionalFormatting>
  <conditionalFormatting sqref="E51:G53 I51:K53">
    <cfRule type="cellIs" dxfId="79" priority="35" stopIfTrue="1" operator="lessThan">
      <formula>0</formula>
    </cfRule>
    <cfRule type="cellIs" dxfId="78" priority="36" stopIfTrue="1" operator="lessThan">
      <formula>0</formula>
    </cfRule>
  </conditionalFormatting>
  <conditionalFormatting sqref="I54:K54 E54:G54">
    <cfRule type="cellIs" dxfId="77" priority="33" stopIfTrue="1" operator="lessThan">
      <formula>0</formula>
    </cfRule>
    <cfRule type="cellIs" dxfId="76" priority="34" stopIfTrue="1" operator="lessThan">
      <formula>0</formula>
    </cfRule>
  </conditionalFormatting>
  <conditionalFormatting sqref="E55:G57 I55:K57">
    <cfRule type="cellIs" dxfId="75" priority="31" stopIfTrue="1" operator="lessThan">
      <formula>0</formula>
    </cfRule>
    <cfRule type="cellIs" dxfId="74" priority="32" stopIfTrue="1" operator="lessThan">
      <formula>0</formula>
    </cfRule>
  </conditionalFormatting>
  <conditionalFormatting sqref="I58:K58 E58:G58">
    <cfRule type="cellIs" dxfId="73" priority="29" stopIfTrue="1" operator="lessThan">
      <formula>0</formula>
    </cfRule>
    <cfRule type="cellIs" dxfId="72" priority="30" stopIfTrue="1" operator="lessThan">
      <formula>0</formula>
    </cfRule>
  </conditionalFormatting>
  <conditionalFormatting sqref="E59:G61 I59:K61">
    <cfRule type="cellIs" dxfId="71" priority="27" stopIfTrue="1" operator="lessThan">
      <formula>0</formula>
    </cfRule>
    <cfRule type="cellIs" dxfId="70" priority="28" stopIfTrue="1" operator="lessThan">
      <formula>0</formula>
    </cfRule>
  </conditionalFormatting>
  <conditionalFormatting sqref="I68:K69 E68:G69">
    <cfRule type="cellIs" dxfId="69" priority="25" stopIfTrue="1" operator="lessThan">
      <formula>0</formula>
    </cfRule>
    <cfRule type="cellIs" dxfId="68" priority="26" stopIfTrue="1" operator="lessThan">
      <formula>0</formula>
    </cfRule>
  </conditionalFormatting>
  <conditionalFormatting sqref="I70:K70 E70:G70">
    <cfRule type="cellIs" dxfId="67" priority="23" stopIfTrue="1" operator="lessThan">
      <formula>0</formula>
    </cfRule>
    <cfRule type="cellIs" dxfId="66" priority="24" stopIfTrue="1" operator="lessThan">
      <formula>0</formula>
    </cfRule>
  </conditionalFormatting>
  <conditionalFormatting sqref="I77:K78 E77:G78">
    <cfRule type="cellIs" dxfId="65" priority="21" stopIfTrue="1" operator="lessThan">
      <formula>0</formula>
    </cfRule>
    <cfRule type="cellIs" dxfId="64" priority="22" stopIfTrue="1" operator="lessThan">
      <formula>0</formula>
    </cfRule>
  </conditionalFormatting>
  <conditionalFormatting sqref="I71:K72 E71:G72">
    <cfRule type="cellIs" dxfId="63" priority="13" stopIfTrue="1" operator="lessThan">
      <formula>0</formula>
    </cfRule>
    <cfRule type="cellIs" dxfId="62" priority="14" stopIfTrue="1" operator="lessThan">
      <formula>0</formula>
    </cfRule>
  </conditionalFormatting>
  <conditionalFormatting sqref="I73:K73 E73:G73">
    <cfRule type="cellIs" dxfId="61" priority="11" stopIfTrue="1" operator="lessThan">
      <formula>0</formula>
    </cfRule>
    <cfRule type="cellIs" dxfId="60" priority="12" stopIfTrue="1" operator="lessThan">
      <formula>0</formula>
    </cfRule>
  </conditionalFormatting>
  <conditionalFormatting sqref="I79:K79 E79:G79">
    <cfRule type="cellIs" dxfId="59" priority="15" stopIfTrue="1" operator="lessThan">
      <formula>0</formula>
    </cfRule>
    <cfRule type="cellIs" dxfId="58" priority="16" stopIfTrue="1" operator="lessThan">
      <formula>0</formula>
    </cfRule>
  </conditionalFormatting>
  <conditionalFormatting sqref="I74:K75 E74:G75">
    <cfRule type="cellIs" dxfId="57" priority="9" stopIfTrue="1" operator="lessThan">
      <formula>0</formula>
    </cfRule>
    <cfRule type="cellIs" dxfId="56" priority="10" stopIfTrue="1" operator="lessThan">
      <formula>0</formula>
    </cfRule>
  </conditionalFormatting>
  <conditionalFormatting sqref="I76:K76 E76:G76">
    <cfRule type="cellIs" dxfId="55" priority="7" stopIfTrue="1" operator="lessThan">
      <formula>0</formula>
    </cfRule>
    <cfRule type="cellIs" dxfId="54" priority="8" stopIfTrue="1" operator="lessThan">
      <formula>0</formula>
    </cfRule>
  </conditionalFormatting>
  <conditionalFormatting sqref="E90:G91 I90:K91">
    <cfRule type="cellIs" dxfId="53" priority="5" stopIfTrue="1" operator="lessThan">
      <formula>0</formula>
    </cfRule>
    <cfRule type="cellIs" dxfId="52" priority="6" stopIfTrue="1" operator="lessThan">
      <formula>0</formula>
    </cfRule>
  </conditionalFormatting>
  <conditionalFormatting sqref="E92:G93 I92:K93">
    <cfRule type="cellIs" dxfId="51" priority="3" stopIfTrue="1" operator="lessThan">
      <formula>0</formula>
    </cfRule>
    <cfRule type="cellIs" dxfId="50" priority="4" stopIfTrue="1" operator="lessThan">
      <formula>0</formula>
    </cfRule>
  </conditionalFormatting>
  <conditionalFormatting sqref="E94:G94 I94:K94">
    <cfRule type="cellIs" dxfId="49" priority="1" stopIfTrue="1" operator="lessThan">
      <formula>0</formula>
    </cfRule>
    <cfRule type="cellIs" dxfId="48" priority="2" stopIfTrue="1" operator="lessThan">
      <formula>0</formula>
    </cfRule>
  </conditionalFormatting>
  <printOptions horizontalCentered="1"/>
  <pageMargins left="0.25" right="0.25" top="0.75" bottom="0.75" header="0.3" footer="0.3"/>
  <pageSetup paperSize="9" scale="72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zoomScaleNormal="100" workbookViewId="0">
      <selection sqref="A1:O1"/>
    </sheetView>
  </sheetViews>
  <sheetFormatPr defaultRowHeight="12.75" x14ac:dyDescent="0.2"/>
  <cols>
    <col min="1" max="1" width="7.28515625" customWidth="1"/>
    <col min="2" max="2" width="19.140625" customWidth="1"/>
    <col min="4" max="4" width="20.5703125" bestFit="1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3.42578125" customWidth="1"/>
    <col min="15" max="15" width="8.85546875" style="1" bestFit="1" customWidth="1"/>
  </cols>
  <sheetData>
    <row r="1" spans="1:15" ht="27.75" x14ac:dyDescent="0.2">
      <c r="A1" s="132" t="s">
        <v>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x14ac:dyDescent="0.2">
      <c r="A2" s="131" t="s">
        <v>30</v>
      </c>
      <c r="B2" s="131"/>
      <c r="C2" s="130" t="s">
        <v>0</v>
      </c>
      <c r="D2" s="130"/>
      <c r="E2" s="130"/>
      <c r="F2" s="130"/>
      <c r="G2" s="130"/>
      <c r="H2" s="130"/>
      <c r="I2" s="130"/>
      <c r="J2" s="130"/>
      <c r="K2" s="130"/>
      <c r="L2" s="130"/>
      <c r="M2" s="129" t="s">
        <v>31</v>
      </c>
      <c r="N2" s="129"/>
      <c r="O2" s="129"/>
    </row>
    <row r="3" spans="1:15" ht="13.5" thickBot="1" x14ac:dyDescent="0.25"/>
    <row r="4" spans="1:15" ht="13.5" thickBot="1" x14ac:dyDescent="0.25">
      <c r="A4" s="5" t="s">
        <v>1</v>
      </c>
      <c r="B4" s="6" t="s">
        <v>2</v>
      </c>
      <c r="C4" s="26" t="s">
        <v>12</v>
      </c>
      <c r="D4" s="17" t="s">
        <v>3</v>
      </c>
      <c r="E4" s="7" t="s">
        <v>4</v>
      </c>
      <c r="F4" s="8"/>
      <c r="G4" s="8"/>
      <c r="H4" s="9"/>
      <c r="I4" s="7" t="s">
        <v>5</v>
      </c>
      <c r="J4" s="8"/>
      <c r="K4" s="8"/>
      <c r="L4" s="9"/>
      <c r="M4" s="19" t="s">
        <v>6</v>
      </c>
      <c r="N4" s="54" t="s">
        <v>27</v>
      </c>
      <c r="O4" s="60" t="s">
        <v>26</v>
      </c>
    </row>
    <row r="5" spans="1:15" ht="13.5" thickBot="1" x14ac:dyDescent="0.25">
      <c r="A5" s="10"/>
      <c r="B5" s="11"/>
      <c r="C5" s="12" t="s">
        <v>7</v>
      </c>
      <c r="D5" s="11"/>
      <c r="E5" s="13" t="s">
        <v>8</v>
      </c>
      <c r="F5" s="14" t="s">
        <v>9</v>
      </c>
      <c r="G5" s="15" t="s">
        <v>10</v>
      </c>
      <c r="H5" s="14" t="s">
        <v>11</v>
      </c>
      <c r="I5" s="15" t="s">
        <v>8</v>
      </c>
      <c r="J5" s="14" t="s">
        <v>9</v>
      </c>
      <c r="K5" s="15" t="s">
        <v>10</v>
      </c>
      <c r="L5" s="14" t="s">
        <v>11</v>
      </c>
      <c r="M5" s="16"/>
      <c r="N5" s="53" t="s">
        <v>42</v>
      </c>
      <c r="O5" s="61" t="s">
        <v>28</v>
      </c>
    </row>
    <row r="6" spans="1:15" x14ac:dyDescent="0.2">
      <c r="A6" s="4"/>
      <c r="B6" s="2"/>
      <c r="C6" s="3"/>
      <c r="D6" s="18"/>
      <c r="E6" s="21"/>
      <c r="F6" s="22"/>
      <c r="G6" s="21"/>
      <c r="H6" s="23">
        <f>IF(MAX(E6:G6)&lt;0,0,MAX(E6:G6))</f>
        <v>0</v>
      </c>
      <c r="I6" s="21"/>
      <c r="J6" s="22"/>
      <c r="K6" s="25"/>
      <c r="L6" s="23">
        <f>IF(MAX(I6:K6)&lt;0,0,MAX(I6:K6))</f>
        <v>0</v>
      </c>
      <c r="M6" s="24">
        <f>SUM(H6,L6)</f>
        <v>0</v>
      </c>
      <c r="N6" s="20">
        <f>IF(ISNUMBER(A6),TRUNC((IF(174.393&lt;A6,M6,TRUNC(10^(0.794358141*((LOG((A6/174.393)/LOG(10))*(LOG((A6/174.393)/LOG(10)))))),4)*M6*TRUNC((LOOKUP(2016-C6,'Malone-Faber'!A:A,'Malone-Faber'!B:B)),4))),4),0)</f>
        <v>0</v>
      </c>
      <c r="O6" s="153"/>
    </row>
    <row r="7" spans="1:15" x14ac:dyDescent="0.2">
      <c r="A7" s="4"/>
      <c r="B7" s="2"/>
      <c r="C7" s="3"/>
      <c r="D7" s="18"/>
      <c r="E7" s="21"/>
      <c r="F7" s="22"/>
      <c r="G7" s="21"/>
      <c r="H7" s="23">
        <f>IF(MAX(E7:G7)&lt;0,0,MAX(E7:G7))</f>
        <v>0</v>
      </c>
      <c r="I7" s="21"/>
      <c r="J7" s="22"/>
      <c r="K7" s="25"/>
      <c r="L7" s="23">
        <f>IF(MAX(I7:K7)&lt;0,0,MAX(I7:K7))</f>
        <v>0</v>
      </c>
      <c r="M7" s="24">
        <f>SUM(H7,L7)</f>
        <v>0</v>
      </c>
      <c r="N7" s="20">
        <f>IF(ISNUMBER(A7),TRUNC((IF(174.393&lt;A7,M7,TRUNC(10^(0.794358141*((LOG((A7/174.393)/LOG(10))*(LOG((A7/174.393)/LOG(10)))))),4)*M7*TRUNC((LOOKUP(2016-C7,'Malone-Faber'!A:A,'Malone-Faber'!B:B)),4))),4),0)</f>
        <v>0</v>
      </c>
      <c r="O7" s="154"/>
    </row>
    <row r="8" spans="1:15" ht="13.5" thickBot="1" x14ac:dyDescent="0.25">
      <c r="A8" s="4"/>
      <c r="B8" s="2"/>
      <c r="C8" s="3"/>
      <c r="D8" s="18"/>
      <c r="E8" s="21"/>
      <c r="F8" s="22"/>
      <c r="G8" s="21"/>
      <c r="H8" s="23">
        <f>IF(MAX(E8:G8)&lt;0,0,MAX(E8:G8))</f>
        <v>0</v>
      </c>
      <c r="I8" s="21"/>
      <c r="J8" s="22"/>
      <c r="K8" s="25"/>
      <c r="L8" s="23">
        <f>IF(MAX(I8:K8)&lt;0,0,MAX(I8:K8))</f>
        <v>0</v>
      </c>
      <c r="M8" s="24">
        <f>SUM(H8,L8)</f>
        <v>0</v>
      </c>
      <c r="N8" s="20">
        <f>IF(ISNUMBER(A8),TRUNC((IF(174.393&lt;A8,M8,TRUNC(10^(0.794358141*((LOG((A8/174.393)/LOG(10))*(LOG((A8/174.393)/LOG(10)))))),4)*M8*TRUNC((LOOKUP(2016-C8,'Malone-Faber'!A:A,'Malone-Faber'!B:B)),4))),4),0)</f>
        <v>0</v>
      </c>
      <c r="O8" s="154"/>
    </row>
    <row r="9" spans="1:15" ht="13.5" thickBot="1" x14ac:dyDescent="0.25">
      <c r="A9" s="36"/>
      <c r="B9" s="37"/>
      <c r="C9" s="38"/>
      <c r="D9" s="39"/>
      <c r="E9" s="40"/>
      <c r="F9" s="41"/>
      <c r="G9" s="40"/>
      <c r="H9" s="42"/>
      <c r="I9" s="40"/>
      <c r="J9" s="41"/>
      <c r="K9" s="45"/>
      <c r="L9" s="42"/>
      <c r="M9" s="43"/>
      <c r="N9" s="63">
        <f>SUM(N6:N8)</f>
        <v>0</v>
      </c>
      <c r="O9" s="155"/>
    </row>
    <row r="10" spans="1:15" x14ac:dyDescent="0.2">
      <c r="A10" s="4"/>
      <c r="B10" s="2"/>
      <c r="C10" s="3"/>
      <c r="D10" s="18"/>
      <c r="E10" s="21"/>
      <c r="F10" s="22"/>
      <c r="G10" s="21"/>
      <c r="H10" s="23">
        <f>IF(MAX(E10:G10)&lt;0,0,MAX(E10:G10))</f>
        <v>0</v>
      </c>
      <c r="I10" s="21"/>
      <c r="J10" s="22"/>
      <c r="K10" s="25"/>
      <c r="L10" s="23">
        <f>IF(MAX(I10:K10)&lt;0,0,MAX(I10:K10))</f>
        <v>0</v>
      </c>
      <c r="M10" s="24">
        <f>SUM(H10,L10)</f>
        <v>0</v>
      </c>
      <c r="N10" s="20">
        <f>IF(ISNUMBER(A10),TRUNC((IF(174.393&lt;A10,M10,TRUNC(10^(0.794358141*((LOG((A10/174.393)/LOG(10))*(LOG((A10/174.393)/LOG(10)))))),4)*M10*TRUNC((LOOKUP(2016-C10,'Malone-Faber'!A:A,'Malone-Faber'!B:B)),4))),4),0)</f>
        <v>0</v>
      </c>
      <c r="O10" s="153"/>
    </row>
    <row r="11" spans="1:15" x14ac:dyDescent="0.2">
      <c r="A11" s="4"/>
      <c r="B11" s="2"/>
      <c r="C11" s="3"/>
      <c r="D11" s="18"/>
      <c r="E11" s="21"/>
      <c r="F11" s="22"/>
      <c r="G11" s="21"/>
      <c r="H11" s="23">
        <f>IF(MAX(E11:G11)&lt;0,0,MAX(E11:G11))</f>
        <v>0</v>
      </c>
      <c r="I11" s="21"/>
      <c r="J11" s="22"/>
      <c r="K11" s="25"/>
      <c r="L11" s="23">
        <f>IF(MAX(I11:K11)&lt;0,0,MAX(I11:K11))</f>
        <v>0</v>
      </c>
      <c r="M11" s="24">
        <f>SUM(H11,L11)</f>
        <v>0</v>
      </c>
      <c r="N11" s="20">
        <f>IF(ISNUMBER(A11),TRUNC((IF(174.393&lt;A11,M11,TRUNC(10^(0.794358141*((LOG((A11/174.393)/LOG(10))*(LOG((A11/174.393)/LOG(10)))))),4)*M11*TRUNC((LOOKUP(2016-C11,'Malone-Faber'!A:A,'Malone-Faber'!B:B)),4))),4),0)</f>
        <v>0</v>
      </c>
      <c r="O11" s="154"/>
    </row>
    <row r="12" spans="1:15" ht="13.5" thickBot="1" x14ac:dyDescent="0.25">
      <c r="A12" s="4"/>
      <c r="B12" s="2"/>
      <c r="C12" s="3"/>
      <c r="D12" s="18"/>
      <c r="E12" s="21"/>
      <c r="F12" s="22"/>
      <c r="G12" s="21"/>
      <c r="H12" s="23">
        <f>IF(MAX(E12:G12)&lt;0,0,MAX(E12:G12))</f>
        <v>0</v>
      </c>
      <c r="I12" s="21"/>
      <c r="J12" s="22"/>
      <c r="K12" s="25"/>
      <c r="L12" s="23">
        <f>IF(MAX(I12:K12)&lt;0,0,MAX(I12:K12))</f>
        <v>0</v>
      </c>
      <c r="M12" s="24">
        <f>SUM(H12,L12)</f>
        <v>0</v>
      </c>
      <c r="N12" s="20">
        <f>IF(ISNUMBER(A12),TRUNC((IF(174.393&lt;A12,M12,TRUNC(10^(0.794358141*((LOG((A12/174.393)/LOG(10))*(LOG((A12/174.393)/LOG(10)))))),4)*M12*TRUNC((LOOKUP(2016-C12,'Malone-Faber'!A:A,'Malone-Faber'!B:B)),4))),4),0)</f>
        <v>0</v>
      </c>
      <c r="O12" s="154"/>
    </row>
    <row r="13" spans="1:15" ht="13.5" thickBot="1" x14ac:dyDescent="0.25">
      <c r="A13" s="36"/>
      <c r="B13" s="37"/>
      <c r="C13" s="38"/>
      <c r="D13" s="39"/>
      <c r="E13" s="40"/>
      <c r="F13" s="41"/>
      <c r="G13" s="40"/>
      <c r="H13" s="42"/>
      <c r="I13" s="40"/>
      <c r="J13" s="41"/>
      <c r="K13" s="45"/>
      <c r="L13" s="42"/>
      <c r="M13" s="43"/>
      <c r="N13" s="63">
        <f>SUM(N10:N12)</f>
        <v>0</v>
      </c>
      <c r="O13" s="155"/>
    </row>
    <row r="14" spans="1:15" x14ac:dyDescent="0.2">
      <c r="A14" s="4"/>
      <c r="B14" s="2"/>
      <c r="C14" s="3"/>
      <c r="D14" s="18"/>
      <c r="E14" s="21"/>
      <c r="F14" s="22"/>
      <c r="G14" s="21"/>
      <c r="H14" s="23">
        <f>IF(MAX(E14:G14)&lt;0,0,MAX(E14:G14))</f>
        <v>0</v>
      </c>
      <c r="I14" s="21"/>
      <c r="J14" s="22"/>
      <c r="K14" s="25"/>
      <c r="L14" s="23">
        <f>IF(MAX(I14:K14)&lt;0,0,MAX(I14:K14))</f>
        <v>0</v>
      </c>
      <c r="M14" s="24">
        <f>SUM(H14,L14)</f>
        <v>0</v>
      </c>
      <c r="N14" s="20">
        <f>IF(ISNUMBER(A14),TRUNC((IF(174.393&lt;A14,M14,TRUNC(10^(0.794358141*((LOG((A14/174.393)/LOG(10))*(LOG((A14/174.393)/LOG(10)))))),4)*M14*TRUNC((LOOKUP(2016-C14,'Malone-Faber'!A:A,'Malone-Faber'!B:B)),4))),4),0)</f>
        <v>0</v>
      </c>
      <c r="O14" s="153"/>
    </row>
    <row r="15" spans="1:15" x14ac:dyDescent="0.2">
      <c r="A15" s="4"/>
      <c r="B15" s="2"/>
      <c r="C15" s="3"/>
      <c r="D15" s="18"/>
      <c r="E15" s="21"/>
      <c r="F15" s="22"/>
      <c r="G15" s="21"/>
      <c r="H15" s="23">
        <f>IF(MAX(E15:G15)&lt;0,0,MAX(E15:G15))</f>
        <v>0</v>
      </c>
      <c r="I15" s="21"/>
      <c r="J15" s="22"/>
      <c r="K15" s="25"/>
      <c r="L15" s="23">
        <f>IF(MAX(I15:K15)&lt;0,0,MAX(I15:K15))</f>
        <v>0</v>
      </c>
      <c r="M15" s="24">
        <f>SUM(H15,L15)</f>
        <v>0</v>
      </c>
      <c r="N15" s="20">
        <f>IF(ISNUMBER(A15),TRUNC((IF(174.393&lt;A15,M15,TRUNC(10^(0.794358141*((LOG((A15/174.393)/LOG(10))*(LOG((A15/174.393)/LOG(10)))))),4)*M15*TRUNC((LOOKUP(2016-C15,'Malone-Faber'!A:A,'Malone-Faber'!B:B)),4))),4),0)</f>
        <v>0</v>
      </c>
      <c r="O15" s="154"/>
    </row>
    <row r="16" spans="1:15" ht="13.5" thickBot="1" x14ac:dyDescent="0.25">
      <c r="A16" s="4"/>
      <c r="B16" s="2"/>
      <c r="C16" s="3"/>
      <c r="D16" s="18"/>
      <c r="E16" s="21"/>
      <c r="F16" s="22"/>
      <c r="G16" s="21"/>
      <c r="H16" s="23">
        <f>IF(MAX(E16:G16)&lt;0,0,MAX(E16:G16))</f>
        <v>0</v>
      </c>
      <c r="I16" s="21"/>
      <c r="J16" s="22"/>
      <c r="K16" s="25"/>
      <c r="L16" s="23">
        <f>IF(MAX(I16:K16)&lt;0,0,MAX(I16:K16))</f>
        <v>0</v>
      </c>
      <c r="M16" s="24">
        <f>SUM(H16,L16)</f>
        <v>0</v>
      </c>
      <c r="N16" s="20">
        <f>IF(ISNUMBER(A16),TRUNC((IF(174.393&lt;A16,M16,TRUNC(10^(0.794358141*((LOG((A16/174.393)/LOG(10))*(LOG((A16/174.393)/LOG(10)))))),4)*M16*TRUNC((LOOKUP(2016-C16,'Malone-Faber'!A:A,'Malone-Faber'!B:B)),4))),4),0)</f>
        <v>0</v>
      </c>
      <c r="O16" s="154"/>
    </row>
    <row r="17" spans="1:15" ht="13.5" thickBot="1" x14ac:dyDescent="0.25">
      <c r="A17" s="36"/>
      <c r="B17" s="37"/>
      <c r="C17" s="38"/>
      <c r="D17" s="39"/>
      <c r="E17" s="40"/>
      <c r="F17" s="41"/>
      <c r="G17" s="40"/>
      <c r="H17" s="42"/>
      <c r="I17" s="40"/>
      <c r="J17" s="41"/>
      <c r="K17" s="45"/>
      <c r="L17" s="42"/>
      <c r="M17" s="43"/>
      <c r="N17" s="63">
        <f>SUM(N14:N16)</f>
        <v>0</v>
      </c>
      <c r="O17" s="155"/>
    </row>
    <row r="18" spans="1:15" x14ac:dyDescent="0.2">
      <c r="A18" s="4"/>
      <c r="B18" s="2"/>
      <c r="C18" s="3"/>
      <c r="D18" s="18"/>
      <c r="E18" s="21"/>
      <c r="F18" s="22"/>
      <c r="G18" s="21"/>
      <c r="H18" s="23">
        <f>IF(MAX(E18:G18)&lt;0,0,MAX(E18:G18))</f>
        <v>0</v>
      </c>
      <c r="I18" s="21"/>
      <c r="J18" s="22"/>
      <c r="K18" s="25"/>
      <c r="L18" s="23">
        <f>IF(MAX(I18:K18)&lt;0,0,MAX(I18:K18))</f>
        <v>0</v>
      </c>
      <c r="M18" s="24">
        <f>SUM(H18,L18)</f>
        <v>0</v>
      </c>
      <c r="N18" s="20">
        <f>IF(ISNUMBER(A18),TRUNC((IF(174.393&lt;A18,M18,TRUNC(10^(0.794358141*((LOG((A18/174.393)/LOG(10))*(LOG((A18/174.393)/LOG(10)))))),4)*M18*TRUNC((LOOKUP(2016-C18,'Malone-Faber'!A:A,'Malone-Faber'!B:B)),4))),4),0)</f>
        <v>0</v>
      </c>
      <c r="O18" s="153"/>
    </row>
    <row r="19" spans="1:15" x14ac:dyDescent="0.2">
      <c r="A19" s="4"/>
      <c r="B19" s="2"/>
      <c r="C19" s="3"/>
      <c r="D19" s="18"/>
      <c r="E19" s="21"/>
      <c r="F19" s="22"/>
      <c r="G19" s="21"/>
      <c r="H19" s="23">
        <f>IF(MAX(E19:G19)&lt;0,0,MAX(E19:G19))</f>
        <v>0</v>
      </c>
      <c r="I19" s="21"/>
      <c r="J19" s="22"/>
      <c r="K19" s="25"/>
      <c r="L19" s="23">
        <f>IF(MAX(I19:K19)&lt;0,0,MAX(I19:K19))</f>
        <v>0</v>
      </c>
      <c r="M19" s="24">
        <f>SUM(H19,L19)</f>
        <v>0</v>
      </c>
      <c r="N19" s="20">
        <f>IF(ISNUMBER(A19),TRUNC((IF(174.393&lt;A19,M19,TRUNC(10^(0.794358141*((LOG((A19/174.393)/LOG(10))*(LOG((A19/174.393)/LOG(10)))))),4)*M19*TRUNC((LOOKUP(2016-C19,'Malone-Faber'!A:A,'Malone-Faber'!B:B)),4))),4),0)</f>
        <v>0</v>
      </c>
      <c r="O19" s="154"/>
    </row>
    <row r="20" spans="1:15" ht="13.5" thickBot="1" x14ac:dyDescent="0.25">
      <c r="A20" s="4"/>
      <c r="B20" s="2"/>
      <c r="C20" s="3"/>
      <c r="D20" s="18"/>
      <c r="E20" s="21"/>
      <c r="F20" s="22"/>
      <c r="G20" s="21"/>
      <c r="H20" s="23">
        <f>IF(MAX(E20:G20)&lt;0,0,MAX(E20:G20))</f>
        <v>0</v>
      </c>
      <c r="I20" s="21"/>
      <c r="J20" s="22"/>
      <c r="K20" s="25"/>
      <c r="L20" s="23">
        <f>IF(MAX(I20:K20)&lt;0,0,MAX(I20:K20))</f>
        <v>0</v>
      </c>
      <c r="M20" s="24">
        <f>SUM(H20,L20)</f>
        <v>0</v>
      </c>
      <c r="N20" s="20">
        <f>IF(ISNUMBER(A20),TRUNC((IF(174.393&lt;A20,M20,TRUNC(10^(0.794358141*((LOG((A20/174.393)/LOG(10))*(LOG((A20/174.393)/LOG(10)))))),4)*M20*TRUNC((LOOKUP(2016-C20,'Malone-Faber'!A:A,'Malone-Faber'!B:B)),4))),4),0)</f>
        <v>0</v>
      </c>
      <c r="O20" s="154"/>
    </row>
    <row r="21" spans="1:15" ht="13.5" thickBot="1" x14ac:dyDescent="0.25">
      <c r="A21" s="36"/>
      <c r="B21" s="37"/>
      <c r="C21" s="38"/>
      <c r="D21" s="39"/>
      <c r="E21" s="40"/>
      <c r="F21" s="41"/>
      <c r="G21" s="40"/>
      <c r="H21" s="42"/>
      <c r="I21" s="40"/>
      <c r="J21" s="41"/>
      <c r="K21" s="45"/>
      <c r="L21" s="42"/>
      <c r="M21" s="43"/>
      <c r="N21" s="63">
        <f>SUM(N18:N20)</f>
        <v>0</v>
      </c>
      <c r="O21" s="155"/>
    </row>
    <row r="22" spans="1:15" x14ac:dyDescent="0.2">
      <c r="A22" s="4"/>
      <c r="B22" s="2"/>
      <c r="C22" s="3"/>
      <c r="D22" s="18"/>
      <c r="E22" s="21"/>
      <c r="F22" s="22"/>
      <c r="G22" s="21"/>
      <c r="H22" s="23">
        <f>IF(MAX(E22:G22)&lt;0,0,MAX(E22:G22))</f>
        <v>0</v>
      </c>
      <c r="I22" s="21"/>
      <c r="J22" s="22"/>
      <c r="K22" s="25"/>
      <c r="L22" s="23">
        <f>IF(MAX(I22:K22)&lt;0,0,MAX(I22:K22))</f>
        <v>0</v>
      </c>
      <c r="M22" s="24">
        <f>SUM(H22,L22)</f>
        <v>0</v>
      </c>
      <c r="N22" s="20">
        <f>IF(ISNUMBER(A22),TRUNC((IF(174.393&lt;A22,M22,TRUNC(10^(0.794358141*((LOG((A22/174.393)/LOG(10))*(LOG((A22/174.393)/LOG(10)))))),4)*M22*TRUNC((LOOKUP(2016-C22,'Malone-Faber'!A:A,'Malone-Faber'!B:B)),4))),4),0)</f>
        <v>0</v>
      </c>
      <c r="O22" s="153"/>
    </row>
    <row r="23" spans="1:15" x14ac:dyDescent="0.2">
      <c r="A23" s="4"/>
      <c r="B23" s="2"/>
      <c r="C23" s="3"/>
      <c r="D23" s="18"/>
      <c r="E23" s="21"/>
      <c r="F23" s="22"/>
      <c r="G23" s="21"/>
      <c r="H23" s="23">
        <f>IF(MAX(E23:G23)&lt;0,0,MAX(E23:G23))</f>
        <v>0</v>
      </c>
      <c r="I23" s="21"/>
      <c r="J23" s="22"/>
      <c r="K23" s="25"/>
      <c r="L23" s="23">
        <f>IF(MAX(I23:K23)&lt;0,0,MAX(I23:K23))</f>
        <v>0</v>
      </c>
      <c r="M23" s="24">
        <f>SUM(H23,L23)</f>
        <v>0</v>
      </c>
      <c r="N23" s="20">
        <f>IF(ISNUMBER(A23),TRUNC((IF(174.393&lt;A23,M23,TRUNC(10^(0.794358141*((LOG((A23/174.393)/LOG(10))*(LOG((A23/174.393)/LOG(10)))))),4)*M23*TRUNC((LOOKUP(2016-C23,'Malone-Faber'!A:A,'Malone-Faber'!B:B)),4))),4),0)</f>
        <v>0</v>
      </c>
      <c r="O23" s="154"/>
    </row>
    <row r="24" spans="1:15" ht="13.5" thickBot="1" x14ac:dyDescent="0.25">
      <c r="A24" s="4"/>
      <c r="B24" s="2"/>
      <c r="C24" s="3"/>
      <c r="D24" s="18"/>
      <c r="E24" s="21"/>
      <c r="F24" s="22"/>
      <c r="G24" s="21"/>
      <c r="H24" s="23">
        <f>IF(MAX(E24:G24)&lt;0,0,MAX(E24:G24))</f>
        <v>0</v>
      </c>
      <c r="I24" s="21"/>
      <c r="J24" s="22"/>
      <c r="K24" s="25"/>
      <c r="L24" s="23">
        <f>IF(MAX(I24:K24)&lt;0,0,MAX(I24:K24))</f>
        <v>0</v>
      </c>
      <c r="M24" s="24">
        <f>SUM(H24,L24)</f>
        <v>0</v>
      </c>
      <c r="N24" s="20">
        <f>IF(ISNUMBER(A24),TRUNC((IF(174.393&lt;A24,M24,TRUNC(10^(0.794358141*((LOG((A24/174.393)/LOG(10))*(LOG((A24/174.393)/LOG(10)))))),4)*M24*TRUNC((LOOKUP(2016-C24,'Malone-Faber'!A:A,'Malone-Faber'!B:B)),4))),4),0)</f>
        <v>0</v>
      </c>
      <c r="O24" s="154"/>
    </row>
    <row r="25" spans="1:15" ht="13.5" thickBot="1" x14ac:dyDescent="0.25">
      <c r="A25" s="36"/>
      <c r="B25" s="37"/>
      <c r="C25" s="38"/>
      <c r="D25" s="39"/>
      <c r="E25" s="40"/>
      <c r="F25" s="41"/>
      <c r="G25" s="40"/>
      <c r="H25" s="42"/>
      <c r="I25" s="40"/>
      <c r="J25" s="41"/>
      <c r="K25" s="45"/>
      <c r="L25" s="42"/>
      <c r="M25" s="43"/>
      <c r="N25" s="63">
        <f>SUM(N22:N24)</f>
        <v>0</v>
      </c>
      <c r="O25" s="155"/>
    </row>
    <row r="26" spans="1:15" x14ac:dyDescent="0.2">
      <c r="A26" s="4"/>
      <c r="B26" s="2"/>
      <c r="C26" s="3"/>
      <c r="D26" s="18"/>
      <c r="E26" s="21"/>
      <c r="F26" s="22"/>
      <c r="G26" s="21"/>
      <c r="H26" s="23">
        <f>IF(MAX(E26:G26)&lt;0,0,MAX(E26:G26))</f>
        <v>0</v>
      </c>
      <c r="I26" s="21"/>
      <c r="J26" s="22"/>
      <c r="K26" s="25"/>
      <c r="L26" s="23">
        <f>IF(MAX(I26:K26)&lt;0,0,MAX(I26:K26))</f>
        <v>0</v>
      </c>
      <c r="M26" s="24">
        <f>SUM(H26,L26)</f>
        <v>0</v>
      </c>
      <c r="N26" s="20">
        <f>IF(ISNUMBER(A26),TRUNC((IF(174.393&lt;A26,M26,TRUNC(10^(0.794358141*((LOG((A26/174.393)/LOG(10))*(LOG((A26/174.393)/LOG(10)))))),4)*M26*TRUNC((LOOKUP(2016-C26,'Malone-Faber'!A:A,'Malone-Faber'!B:B)),4))),4),0)</f>
        <v>0</v>
      </c>
      <c r="O26" s="153"/>
    </row>
    <row r="27" spans="1:15" x14ac:dyDescent="0.2">
      <c r="A27" s="4"/>
      <c r="B27" s="2"/>
      <c r="C27" s="3"/>
      <c r="D27" s="18"/>
      <c r="E27" s="21"/>
      <c r="F27" s="22"/>
      <c r="G27" s="21"/>
      <c r="H27" s="23">
        <f>IF(MAX(E27:G27)&lt;0,0,MAX(E27:G27))</f>
        <v>0</v>
      </c>
      <c r="I27" s="21"/>
      <c r="J27" s="22"/>
      <c r="K27" s="25"/>
      <c r="L27" s="23">
        <f>IF(MAX(I27:K27)&lt;0,0,MAX(I27:K27))</f>
        <v>0</v>
      </c>
      <c r="M27" s="24">
        <f>SUM(H27,L27)</f>
        <v>0</v>
      </c>
      <c r="N27" s="20">
        <f>IF(ISNUMBER(A27),TRUNC((IF(174.393&lt;A27,M27,TRUNC(10^(0.794358141*((LOG((A27/174.393)/LOG(10))*(LOG((A27/174.393)/LOG(10)))))),4)*M27*TRUNC((LOOKUP(2016-C27,'Malone-Faber'!A:A,'Malone-Faber'!B:B)),4))),4),0)</f>
        <v>0</v>
      </c>
      <c r="O27" s="154"/>
    </row>
    <row r="28" spans="1:15" ht="13.5" thickBot="1" x14ac:dyDescent="0.25">
      <c r="A28" s="4"/>
      <c r="B28" s="2"/>
      <c r="C28" s="3"/>
      <c r="D28" s="18"/>
      <c r="E28" s="21"/>
      <c r="F28" s="22"/>
      <c r="G28" s="21"/>
      <c r="H28" s="23">
        <f>IF(MAX(E28:G28)&lt;0,0,MAX(E28:G28))</f>
        <v>0</v>
      </c>
      <c r="I28" s="21"/>
      <c r="J28" s="22"/>
      <c r="K28" s="25"/>
      <c r="L28" s="23">
        <f>IF(MAX(I28:K28)&lt;0,0,MAX(I28:K28))</f>
        <v>0</v>
      </c>
      <c r="M28" s="24">
        <f>SUM(H28,L28)</f>
        <v>0</v>
      </c>
      <c r="N28" s="20">
        <f>IF(ISNUMBER(A28),TRUNC((IF(174.393&lt;A28,M28,TRUNC(10^(0.794358141*((LOG((A28/174.393)/LOG(10))*(LOG((A28/174.393)/LOG(10)))))),4)*M28*TRUNC((LOOKUP(2016-C28,'Malone-Faber'!A:A,'Malone-Faber'!B:B)),4))),4),0)</f>
        <v>0</v>
      </c>
      <c r="O28" s="154"/>
    </row>
    <row r="29" spans="1:15" ht="13.5" thickBot="1" x14ac:dyDescent="0.25">
      <c r="A29" s="36"/>
      <c r="B29" s="37"/>
      <c r="C29" s="38"/>
      <c r="D29" s="39"/>
      <c r="E29" s="40"/>
      <c r="F29" s="41"/>
      <c r="G29" s="40"/>
      <c r="H29" s="42"/>
      <c r="I29" s="40"/>
      <c r="J29" s="41"/>
      <c r="K29" s="45"/>
      <c r="L29" s="42"/>
      <c r="M29" s="43"/>
      <c r="N29" s="63">
        <f>SUM(N26:N28)</f>
        <v>0</v>
      </c>
      <c r="O29" s="155"/>
    </row>
    <row r="30" spans="1:15" x14ac:dyDescent="0.2">
      <c r="A30" s="4"/>
      <c r="B30" s="2"/>
      <c r="C30" s="3"/>
      <c r="D30" s="18"/>
      <c r="E30" s="21"/>
      <c r="F30" s="22"/>
      <c r="G30" s="21"/>
      <c r="H30" s="23">
        <f>IF(MAX(E30:G30)&lt;0,0,MAX(E30:G30))</f>
        <v>0</v>
      </c>
      <c r="I30" s="21"/>
      <c r="J30" s="22"/>
      <c r="K30" s="25"/>
      <c r="L30" s="23">
        <f>IF(MAX(I30:K30)&lt;0,0,MAX(I30:K30))</f>
        <v>0</v>
      </c>
      <c r="M30" s="24">
        <f>SUM(H30,L30)</f>
        <v>0</v>
      </c>
      <c r="N30" s="20">
        <f>IF(ISNUMBER(A30),TRUNC((IF(174.393&lt;A30,M30,TRUNC(10^(0.794358141*((LOG((A30/174.393)/LOG(10))*(LOG((A30/174.393)/LOG(10)))))),4)*M30*TRUNC((LOOKUP(2016-C30,'Malone-Faber'!A:A,'Malone-Faber'!B:B)),4))),4),0)</f>
        <v>0</v>
      </c>
      <c r="O30" s="153"/>
    </row>
    <row r="31" spans="1:15" x14ac:dyDescent="0.2">
      <c r="A31" s="4"/>
      <c r="B31" s="2"/>
      <c r="C31" s="3"/>
      <c r="D31" s="18"/>
      <c r="E31" s="21"/>
      <c r="F31" s="22"/>
      <c r="G31" s="21"/>
      <c r="H31" s="23">
        <f>IF(MAX(E31:G31)&lt;0,0,MAX(E31:G31))</f>
        <v>0</v>
      </c>
      <c r="I31" s="21"/>
      <c r="J31" s="22"/>
      <c r="K31" s="25"/>
      <c r="L31" s="23">
        <f>IF(MAX(I31:K31)&lt;0,0,MAX(I31:K31))</f>
        <v>0</v>
      </c>
      <c r="M31" s="24">
        <f>SUM(H31,L31)</f>
        <v>0</v>
      </c>
      <c r="N31" s="20">
        <f>IF(ISNUMBER(A31),TRUNC((IF(174.393&lt;A31,M31,TRUNC(10^(0.794358141*((LOG((A31/174.393)/LOG(10))*(LOG((A31/174.393)/LOG(10)))))),4)*M31*TRUNC((LOOKUP(2016-C31,'Malone-Faber'!A:A,'Malone-Faber'!B:B)),4))),4),0)</f>
        <v>0</v>
      </c>
      <c r="O31" s="154"/>
    </row>
    <row r="32" spans="1:15" ht="13.5" thickBot="1" x14ac:dyDescent="0.25">
      <c r="A32" s="4"/>
      <c r="B32" s="2"/>
      <c r="C32" s="3"/>
      <c r="D32" s="18"/>
      <c r="E32" s="21"/>
      <c r="F32" s="22"/>
      <c r="G32" s="21"/>
      <c r="H32" s="23">
        <f>IF(MAX(E32:G32)&lt;0,0,MAX(E32:G32))</f>
        <v>0</v>
      </c>
      <c r="I32" s="21"/>
      <c r="J32" s="22"/>
      <c r="K32" s="25"/>
      <c r="L32" s="23">
        <f>IF(MAX(I32:K32)&lt;0,0,MAX(I32:K32))</f>
        <v>0</v>
      </c>
      <c r="M32" s="24">
        <f>SUM(H32,L32)</f>
        <v>0</v>
      </c>
      <c r="N32" s="20">
        <f>IF(ISNUMBER(A32),TRUNC((IF(174.393&lt;A32,M32,TRUNC(10^(0.794358141*((LOG((A32/174.393)/LOG(10))*(LOG((A32/174.393)/LOG(10)))))),4)*M32*TRUNC((LOOKUP(2016-C32,'Malone-Faber'!A:A,'Malone-Faber'!B:B)),4))),4),0)</f>
        <v>0</v>
      </c>
      <c r="O32" s="154"/>
    </row>
    <row r="33" spans="1:15" ht="13.5" thickBot="1" x14ac:dyDescent="0.25">
      <c r="A33" s="36"/>
      <c r="B33" s="37"/>
      <c r="C33" s="38"/>
      <c r="D33" s="39"/>
      <c r="E33" s="40"/>
      <c r="F33" s="41"/>
      <c r="G33" s="40"/>
      <c r="H33" s="42"/>
      <c r="I33" s="40"/>
      <c r="J33" s="41"/>
      <c r="K33" s="45"/>
      <c r="L33" s="42"/>
      <c r="M33" s="43"/>
      <c r="N33" s="63">
        <f>SUM(N30:N32)</f>
        <v>0</v>
      </c>
      <c r="O33" s="155"/>
    </row>
    <row r="34" spans="1:15" x14ac:dyDescent="0.2">
      <c r="A34" s="4"/>
      <c r="B34" s="2"/>
      <c r="C34" s="3"/>
      <c r="D34" s="18"/>
      <c r="E34" s="21"/>
      <c r="F34" s="22"/>
      <c r="G34" s="21"/>
      <c r="H34" s="23">
        <f>IF(MAX(E34:G34)&lt;0,0,MAX(E34:G34))</f>
        <v>0</v>
      </c>
      <c r="I34" s="21"/>
      <c r="J34" s="22"/>
      <c r="K34" s="25"/>
      <c r="L34" s="23">
        <f>IF(MAX(I34:K34)&lt;0,0,MAX(I34:K34))</f>
        <v>0</v>
      </c>
      <c r="M34" s="24">
        <f>SUM(H34,L34)</f>
        <v>0</v>
      </c>
      <c r="N34" s="20">
        <f>IF(ISNUMBER(A34),TRUNC((IF(174.393&lt;A34,M34,TRUNC(10^(0.794358141*((LOG((A34/174.393)/LOG(10))*(LOG((A34/174.393)/LOG(10)))))),4)*M34*TRUNC((LOOKUP(2016-C34,'Malone-Faber'!A:A,'Malone-Faber'!B:B)),4))),4),0)</f>
        <v>0</v>
      </c>
      <c r="O34" s="153"/>
    </row>
    <row r="35" spans="1:15" x14ac:dyDescent="0.2">
      <c r="A35" s="4"/>
      <c r="B35" s="2"/>
      <c r="C35" s="3"/>
      <c r="D35" s="18"/>
      <c r="E35" s="21"/>
      <c r="F35" s="22"/>
      <c r="G35" s="21"/>
      <c r="H35" s="23">
        <f>IF(MAX(E35:G35)&lt;0,0,MAX(E35:G35))</f>
        <v>0</v>
      </c>
      <c r="I35" s="21"/>
      <c r="J35" s="22"/>
      <c r="K35" s="25"/>
      <c r="L35" s="23">
        <f>IF(MAX(I35:K35)&lt;0,0,MAX(I35:K35))</f>
        <v>0</v>
      </c>
      <c r="M35" s="24">
        <f>SUM(H35,L35)</f>
        <v>0</v>
      </c>
      <c r="N35" s="20">
        <f>IF(ISNUMBER(A35),TRUNC((IF(174.393&lt;A35,M35,TRUNC(10^(0.794358141*((LOG((A35/174.393)/LOG(10))*(LOG((A35/174.393)/LOG(10)))))),4)*M35*TRUNC((LOOKUP(2016-C35,'Malone-Faber'!A:A,'Malone-Faber'!B:B)),4))),4),0)</f>
        <v>0</v>
      </c>
      <c r="O35" s="154"/>
    </row>
    <row r="36" spans="1:15" ht="13.5" thickBot="1" x14ac:dyDescent="0.25">
      <c r="A36" s="4"/>
      <c r="B36" s="2"/>
      <c r="C36" s="3"/>
      <c r="D36" s="18"/>
      <c r="E36" s="21"/>
      <c r="F36" s="22"/>
      <c r="G36" s="21"/>
      <c r="H36" s="23">
        <f>IF(MAX(E36:G36)&lt;0,0,MAX(E36:G36))</f>
        <v>0</v>
      </c>
      <c r="I36" s="21"/>
      <c r="J36" s="22"/>
      <c r="K36" s="25"/>
      <c r="L36" s="23">
        <f>IF(MAX(I36:K36)&lt;0,0,MAX(I36:K36))</f>
        <v>0</v>
      </c>
      <c r="M36" s="24">
        <f>SUM(H36,L36)</f>
        <v>0</v>
      </c>
      <c r="N36" s="20">
        <f>IF(ISNUMBER(A36),TRUNC((IF(174.393&lt;A36,M36,TRUNC(10^(0.794358141*((LOG((A36/174.393)/LOG(10))*(LOG((A36/174.393)/LOG(10)))))),4)*M36*TRUNC((LOOKUP(2016-C36,'Malone-Faber'!A:A,'Malone-Faber'!B:B)),4))),4),0)</f>
        <v>0</v>
      </c>
      <c r="O36" s="154"/>
    </row>
    <row r="37" spans="1:15" ht="13.5" thickBot="1" x14ac:dyDescent="0.25">
      <c r="A37" s="36"/>
      <c r="B37" s="37"/>
      <c r="C37" s="38"/>
      <c r="D37" s="39"/>
      <c r="E37" s="40"/>
      <c r="F37" s="41"/>
      <c r="G37" s="40"/>
      <c r="H37" s="42"/>
      <c r="I37" s="40"/>
      <c r="J37" s="41"/>
      <c r="K37" s="45"/>
      <c r="L37" s="42"/>
      <c r="M37" s="43"/>
      <c r="N37" s="63">
        <f>SUM(N34:N36)</f>
        <v>0</v>
      </c>
      <c r="O37" s="155"/>
    </row>
    <row r="38" spans="1:15" x14ac:dyDescent="0.2">
      <c r="A38" s="4"/>
      <c r="B38" s="2"/>
      <c r="C38" s="3"/>
      <c r="D38" s="18"/>
      <c r="E38" s="21"/>
      <c r="F38" s="22"/>
      <c r="G38" s="21"/>
      <c r="H38" s="23">
        <f>IF(MAX(E38:G38)&lt;0,0,MAX(E38:G38))</f>
        <v>0</v>
      </c>
      <c r="I38" s="21"/>
      <c r="J38" s="22"/>
      <c r="K38" s="25"/>
      <c r="L38" s="23">
        <f>IF(MAX(I38:K38)&lt;0,0,MAX(I38:K38))</f>
        <v>0</v>
      </c>
      <c r="M38" s="24">
        <f>SUM(H38,L38)</f>
        <v>0</v>
      </c>
      <c r="N38" s="20">
        <f>IF(ISNUMBER(A38),TRUNC((IF(174.393&lt;A38,M38,TRUNC(10^(0.794358141*((LOG((A38/174.393)/LOG(10))*(LOG((A38/174.393)/LOG(10)))))),4)*M38*TRUNC((LOOKUP(2016-C38,'Malone-Faber'!A:A,'Malone-Faber'!B:B)),4))),4),0)</f>
        <v>0</v>
      </c>
      <c r="O38" s="153"/>
    </row>
    <row r="39" spans="1:15" x14ac:dyDescent="0.2">
      <c r="A39" s="4"/>
      <c r="B39" s="2"/>
      <c r="C39" s="3"/>
      <c r="D39" s="18"/>
      <c r="E39" s="21"/>
      <c r="F39" s="22"/>
      <c r="G39" s="21"/>
      <c r="H39" s="23">
        <f>IF(MAX(E39:G39)&lt;0,0,MAX(E39:G39))</f>
        <v>0</v>
      </c>
      <c r="I39" s="21"/>
      <c r="J39" s="22"/>
      <c r="K39" s="25"/>
      <c r="L39" s="23">
        <f>IF(MAX(I39:K39)&lt;0,0,MAX(I39:K39))</f>
        <v>0</v>
      </c>
      <c r="M39" s="24">
        <f>SUM(H39,L39)</f>
        <v>0</v>
      </c>
      <c r="N39" s="20">
        <f>IF(ISNUMBER(A39),TRUNC((IF(174.393&lt;A39,M39,TRUNC(10^(0.794358141*((LOG((A39/174.393)/LOG(10))*(LOG((A39/174.393)/LOG(10)))))),4)*M39*TRUNC((LOOKUP(2016-C39,'Malone-Faber'!A:A,'Malone-Faber'!B:B)),4))),4),0)</f>
        <v>0</v>
      </c>
      <c r="O39" s="154"/>
    </row>
    <row r="40" spans="1:15" ht="13.5" thickBot="1" x14ac:dyDescent="0.25">
      <c r="A40" s="4"/>
      <c r="B40" s="2"/>
      <c r="C40" s="3"/>
      <c r="D40" s="18"/>
      <c r="E40" s="21"/>
      <c r="F40" s="22"/>
      <c r="G40" s="21"/>
      <c r="H40" s="23">
        <f>IF(MAX(E40:G40)&lt;0,0,MAX(E40:G40))</f>
        <v>0</v>
      </c>
      <c r="I40" s="21"/>
      <c r="J40" s="22"/>
      <c r="K40" s="25"/>
      <c r="L40" s="23">
        <f>IF(MAX(I40:K40)&lt;0,0,MAX(I40:K40))</f>
        <v>0</v>
      </c>
      <c r="M40" s="24">
        <f>SUM(H40,L40)</f>
        <v>0</v>
      </c>
      <c r="N40" s="20">
        <f>IF(ISNUMBER(A40),TRUNC((IF(174.393&lt;A40,M40,TRUNC(10^(0.794358141*((LOG((A40/174.393)/LOG(10))*(LOG((A40/174.393)/LOG(10)))))),4)*M40*TRUNC((LOOKUP(2016-C40,'Malone-Faber'!A:A,'Malone-Faber'!B:B)),4))),4),0)</f>
        <v>0</v>
      </c>
      <c r="O40" s="154"/>
    </row>
    <row r="41" spans="1:15" ht="13.5" thickBot="1" x14ac:dyDescent="0.25">
      <c r="A41" s="36"/>
      <c r="B41" s="37"/>
      <c r="C41" s="38"/>
      <c r="D41" s="39"/>
      <c r="E41" s="40"/>
      <c r="F41" s="41"/>
      <c r="G41" s="40"/>
      <c r="H41" s="42"/>
      <c r="I41" s="40"/>
      <c r="J41" s="41"/>
      <c r="K41" s="45"/>
      <c r="L41" s="42"/>
      <c r="M41" s="43"/>
      <c r="N41" s="63">
        <f>SUM(N38:N40)</f>
        <v>0</v>
      </c>
      <c r="O41" s="155"/>
    </row>
    <row r="42" spans="1:15" x14ac:dyDescent="0.2">
      <c r="A42" s="4"/>
      <c r="B42" s="2"/>
      <c r="C42" s="3"/>
      <c r="D42" s="18"/>
      <c r="E42" s="21"/>
      <c r="F42" s="22"/>
      <c r="G42" s="21"/>
      <c r="H42" s="23">
        <f>IF(MAX(E42:G42)&lt;0,0,MAX(E42:G42))</f>
        <v>0</v>
      </c>
      <c r="I42" s="21"/>
      <c r="J42" s="22"/>
      <c r="K42" s="25"/>
      <c r="L42" s="23">
        <f>IF(MAX(I42:K42)&lt;0,0,MAX(I42:K42))</f>
        <v>0</v>
      </c>
      <c r="M42" s="24">
        <f>SUM(H42,L42)</f>
        <v>0</v>
      </c>
      <c r="N42" s="20">
        <f>IF(ISNUMBER(A42),TRUNC((IF(174.393&lt;A42,M42,TRUNC(10^(0.794358141*((LOG((A42/174.393)/LOG(10))*(LOG((A42/174.393)/LOG(10)))))),4)*M42*TRUNC((LOOKUP(2016-C42,'Malone-Faber'!A:A,'Malone-Faber'!B:B)),4))),4),0)</f>
        <v>0</v>
      </c>
      <c r="O42" s="153"/>
    </row>
    <row r="43" spans="1:15" x14ac:dyDescent="0.2">
      <c r="A43" s="4"/>
      <c r="B43" s="2"/>
      <c r="C43" s="3"/>
      <c r="D43" s="18"/>
      <c r="E43" s="21"/>
      <c r="F43" s="22"/>
      <c r="G43" s="21"/>
      <c r="H43" s="23">
        <f>IF(MAX(E43:G43)&lt;0,0,MAX(E43:G43))</f>
        <v>0</v>
      </c>
      <c r="I43" s="21"/>
      <c r="J43" s="22"/>
      <c r="K43" s="25"/>
      <c r="L43" s="23">
        <f>IF(MAX(I43:K43)&lt;0,0,MAX(I43:K43))</f>
        <v>0</v>
      </c>
      <c r="M43" s="24">
        <f>SUM(H43,L43)</f>
        <v>0</v>
      </c>
      <c r="N43" s="20">
        <f>IF(ISNUMBER(A43),TRUNC((IF(174.393&lt;A43,M43,TRUNC(10^(0.794358141*((LOG((A43/174.393)/LOG(10))*(LOG((A43/174.393)/LOG(10)))))),4)*M43*TRUNC((LOOKUP(2016-C43,'Malone-Faber'!A:A,'Malone-Faber'!B:B)),4))),4),0)</f>
        <v>0</v>
      </c>
      <c r="O43" s="154"/>
    </row>
    <row r="44" spans="1:15" ht="13.5" thickBot="1" x14ac:dyDescent="0.25">
      <c r="A44" s="4"/>
      <c r="B44" s="2"/>
      <c r="C44" s="3"/>
      <c r="D44" s="18"/>
      <c r="E44" s="21"/>
      <c r="F44" s="22"/>
      <c r="G44" s="21"/>
      <c r="H44" s="23">
        <f>IF(MAX(E44:G44)&lt;0,0,MAX(E44:G44))</f>
        <v>0</v>
      </c>
      <c r="I44" s="21"/>
      <c r="J44" s="22"/>
      <c r="K44" s="25"/>
      <c r="L44" s="23">
        <f>IF(MAX(I44:K44)&lt;0,0,MAX(I44:K44))</f>
        <v>0</v>
      </c>
      <c r="M44" s="24">
        <f>SUM(H44,L44)</f>
        <v>0</v>
      </c>
      <c r="N44" s="20">
        <f>IF(ISNUMBER(A44),TRUNC((IF(174.393&lt;A44,M44,TRUNC(10^(0.794358141*((LOG((A44/174.393)/LOG(10))*(LOG((A44/174.393)/LOG(10)))))),4)*M44*TRUNC((LOOKUP(2016-C44,'Malone-Faber'!A:A,'Malone-Faber'!B:B)),4))),4),0)</f>
        <v>0</v>
      </c>
      <c r="O44" s="154"/>
    </row>
    <row r="45" spans="1:15" ht="13.5" thickBot="1" x14ac:dyDescent="0.25">
      <c r="A45" s="36"/>
      <c r="B45" s="37"/>
      <c r="C45" s="38"/>
      <c r="D45" s="39"/>
      <c r="E45" s="40"/>
      <c r="F45" s="41"/>
      <c r="G45" s="40"/>
      <c r="H45" s="42"/>
      <c r="I45" s="40"/>
      <c r="J45" s="41"/>
      <c r="K45" s="45"/>
      <c r="L45" s="42"/>
      <c r="M45" s="43"/>
      <c r="N45" s="63">
        <f>SUM(N42:N44)</f>
        <v>0</v>
      </c>
      <c r="O45" s="155"/>
    </row>
    <row r="46" spans="1:15" x14ac:dyDescent="0.2">
      <c r="A46" s="4"/>
      <c r="B46" s="2"/>
      <c r="C46" s="3"/>
      <c r="D46" s="18"/>
      <c r="E46" s="21"/>
      <c r="F46" s="22"/>
      <c r="G46" s="21"/>
      <c r="H46" s="23">
        <f>IF(MAX(E46:G46)&lt;0,0,MAX(E46:G46))</f>
        <v>0</v>
      </c>
      <c r="I46" s="21"/>
      <c r="J46" s="22"/>
      <c r="K46" s="25"/>
      <c r="L46" s="23">
        <f>IF(MAX(I46:K46)&lt;0,0,MAX(I46:K46))</f>
        <v>0</v>
      </c>
      <c r="M46" s="24">
        <f>SUM(H46,L46)</f>
        <v>0</v>
      </c>
      <c r="N46" s="20">
        <f>IF(ISNUMBER(A46),TRUNC((IF(174.393&lt;A46,M46,TRUNC(10^(0.794358141*((LOG((A46/174.393)/LOG(10))*(LOG((A46/174.393)/LOG(10)))))),4)*M46*TRUNC((LOOKUP(2016-C46,'Malone-Faber'!A:A,'Malone-Faber'!B:B)),4))),4),0)</f>
        <v>0</v>
      </c>
      <c r="O46" s="153"/>
    </row>
    <row r="47" spans="1:15" x14ac:dyDescent="0.2">
      <c r="A47" s="4"/>
      <c r="B47" s="2"/>
      <c r="C47" s="3"/>
      <c r="D47" s="18"/>
      <c r="E47" s="21"/>
      <c r="F47" s="22"/>
      <c r="G47" s="21"/>
      <c r="H47" s="23">
        <f>IF(MAX(E47:G47)&lt;0,0,MAX(E47:G47))</f>
        <v>0</v>
      </c>
      <c r="I47" s="21"/>
      <c r="J47" s="22"/>
      <c r="K47" s="25"/>
      <c r="L47" s="23">
        <f>IF(MAX(I47:K47)&lt;0,0,MAX(I47:K47))</f>
        <v>0</v>
      </c>
      <c r="M47" s="24">
        <f>SUM(H47,L47)</f>
        <v>0</v>
      </c>
      <c r="N47" s="20">
        <f>IF(ISNUMBER(A47),TRUNC((IF(174.393&lt;A47,M47,TRUNC(10^(0.794358141*((LOG((A47/174.393)/LOG(10))*(LOG((A47/174.393)/LOG(10)))))),4)*M47*TRUNC((LOOKUP(2016-C47,'Malone-Faber'!A:A,'Malone-Faber'!B:B)),4))),4),0)</f>
        <v>0</v>
      </c>
      <c r="O47" s="154"/>
    </row>
    <row r="48" spans="1:15" ht="13.5" thickBot="1" x14ac:dyDescent="0.25">
      <c r="A48" s="4"/>
      <c r="B48" s="2"/>
      <c r="C48" s="3"/>
      <c r="D48" s="18"/>
      <c r="E48" s="21"/>
      <c r="F48" s="22"/>
      <c r="G48" s="21"/>
      <c r="H48" s="23">
        <f>IF(MAX(E48:G48)&lt;0,0,MAX(E48:G48))</f>
        <v>0</v>
      </c>
      <c r="I48" s="21"/>
      <c r="J48" s="22"/>
      <c r="K48" s="25"/>
      <c r="L48" s="23">
        <f>IF(MAX(I48:K48)&lt;0,0,MAX(I48:K48))</f>
        <v>0</v>
      </c>
      <c r="M48" s="24">
        <f>SUM(H48,L48)</f>
        <v>0</v>
      </c>
      <c r="N48" s="20">
        <f>IF(ISNUMBER(A48),TRUNC((IF(174.393&lt;A48,M48,TRUNC(10^(0.794358141*((LOG((A48/174.393)/LOG(10))*(LOG((A48/174.393)/LOG(10)))))),4)*M48*TRUNC((LOOKUP(2016-C48,'Malone-Faber'!A:A,'Malone-Faber'!B:B)),4))),4),0)</f>
        <v>0</v>
      </c>
      <c r="O48" s="154"/>
    </row>
    <row r="49" spans="1:18" ht="13.5" thickBot="1" x14ac:dyDescent="0.25">
      <c r="A49" s="36"/>
      <c r="B49" s="37"/>
      <c r="C49" s="38"/>
      <c r="D49" s="39"/>
      <c r="E49" s="40"/>
      <c r="F49" s="41"/>
      <c r="G49" s="40"/>
      <c r="H49" s="42"/>
      <c r="I49" s="40"/>
      <c r="J49" s="41"/>
      <c r="K49" s="45"/>
      <c r="L49" s="42"/>
      <c r="M49" s="43"/>
      <c r="N49" s="63">
        <f>SUM(N46:N48)</f>
        <v>0</v>
      </c>
      <c r="O49" s="155"/>
    </row>
    <row r="50" spans="1:18" x14ac:dyDescent="0.2">
      <c r="A50" s="4"/>
      <c r="B50" s="2"/>
      <c r="C50" s="3"/>
      <c r="D50" s="18"/>
      <c r="E50" s="21"/>
      <c r="F50" s="22"/>
      <c r="G50" s="21"/>
      <c r="H50" s="23">
        <f>IF(MAX(E50:G50)&lt;0,0,MAX(E50:G50))</f>
        <v>0</v>
      </c>
      <c r="I50" s="21"/>
      <c r="J50" s="22"/>
      <c r="K50" s="25"/>
      <c r="L50" s="23">
        <f>IF(MAX(I50:K50)&lt;0,0,MAX(I50:K50))</f>
        <v>0</v>
      </c>
      <c r="M50" s="24">
        <f>SUM(H50,L50)</f>
        <v>0</v>
      </c>
      <c r="N50" s="20">
        <f>IF(ISNUMBER(A50),TRUNC((IF(174.393&lt;A50,M50,TRUNC(10^(0.794358141*((LOG((A50/174.393)/LOG(10))*(LOG((A50/174.393)/LOG(10)))))),4)*M50*TRUNC((LOOKUP(2016-C50,'Malone-Faber'!A:A,'Malone-Faber'!B:B)),4))),4),0)</f>
        <v>0</v>
      </c>
      <c r="O50" s="153"/>
    </row>
    <row r="51" spans="1:18" x14ac:dyDescent="0.2">
      <c r="A51" s="4"/>
      <c r="B51" s="2"/>
      <c r="C51" s="3"/>
      <c r="D51" s="18"/>
      <c r="E51" s="21"/>
      <c r="F51" s="22"/>
      <c r="G51" s="21"/>
      <c r="H51" s="23">
        <f>IF(MAX(E51:G51)&lt;0,0,MAX(E51:G51))</f>
        <v>0</v>
      </c>
      <c r="I51" s="21"/>
      <c r="J51" s="22"/>
      <c r="K51" s="25"/>
      <c r="L51" s="23">
        <f>IF(MAX(I51:K51)&lt;0,0,MAX(I51:K51))</f>
        <v>0</v>
      </c>
      <c r="M51" s="24">
        <f>SUM(H51,L51)</f>
        <v>0</v>
      </c>
      <c r="N51" s="20">
        <f>IF(ISNUMBER(A51),TRUNC((IF(174.393&lt;A51,M51,TRUNC(10^(0.794358141*((LOG((A51/174.393)/LOG(10))*(LOG((A51/174.393)/LOG(10)))))),4)*M51*TRUNC((LOOKUP(2016-C51,'Malone-Faber'!A:A,'Malone-Faber'!B:B)),4))),4),0)</f>
        <v>0</v>
      </c>
      <c r="O51" s="154"/>
    </row>
    <row r="52" spans="1:18" ht="13.5" thickBot="1" x14ac:dyDescent="0.25">
      <c r="A52" s="4"/>
      <c r="B52" s="2"/>
      <c r="C52" s="3"/>
      <c r="D52" s="18"/>
      <c r="E52" s="21"/>
      <c r="F52" s="22"/>
      <c r="G52" s="21"/>
      <c r="H52" s="23">
        <f>IF(MAX(E52:G52)&lt;0,0,MAX(E52:G52))</f>
        <v>0</v>
      </c>
      <c r="I52" s="21"/>
      <c r="J52" s="22"/>
      <c r="K52" s="25"/>
      <c r="L52" s="23">
        <f>IF(MAX(I52:K52)&lt;0,0,MAX(I52:K52))</f>
        <v>0</v>
      </c>
      <c r="M52" s="24">
        <f>SUM(H52,L52)</f>
        <v>0</v>
      </c>
      <c r="N52" s="20">
        <f>IF(ISNUMBER(A52),TRUNC((IF(174.393&lt;A52,M52,TRUNC(10^(0.794358141*((LOG((A52/174.393)/LOG(10))*(LOG((A52/174.393)/LOG(10)))))),4)*M52*TRUNC((LOOKUP(2016-C52,'Malone-Faber'!A:A,'Malone-Faber'!B:B)),4))),4),0)</f>
        <v>0</v>
      </c>
      <c r="O52" s="154"/>
    </row>
    <row r="53" spans="1:18" ht="13.5" thickBot="1" x14ac:dyDescent="0.25">
      <c r="A53" s="36"/>
      <c r="B53" s="37"/>
      <c r="C53" s="38"/>
      <c r="D53" s="39"/>
      <c r="E53" s="40"/>
      <c r="F53" s="41"/>
      <c r="G53" s="40"/>
      <c r="H53" s="42"/>
      <c r="I53" s="40"/>
      <c r="J53" s="41"/>
      <c r="K53" s="45"/>
      <c r="L53" s="42"/>
      <c r="M53" s="43"/>
      <c r="N53" s="63">
        <f>SUM(N50:N52)</f>
        <v>0</v>
      </c>
      <c r="O53" s="155"/>
    </row>
    <row r="54" spans="1:18" ht="13.5" thickBot="1" x14ac:dyDescent="0.25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0"/>
    </row>
    <row r="55" spans="1:18" x14ac:dyDescent="0.2">
      <c r="A55" s="162">
        <f>Muži!A102</f>
        <v>0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4"/>
      <c r="P55" s="59"/>
      <c r="Q55" s="59"/>
      <c r="R55" s="59"/>
    </row>
    <row r="56" spans="1:18" x14ac:dyDescent="0.2">
      <c r="A56" s="156">
        <f>Muži!A103</f>
        <v>0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8"/>
      <c r="P56" s="59"/>
      <c r="Q56" s="59"/>
      <c r="R56" s="59"/>
    </row>
    <row r="57" spans="1:18" ht="13.5" thickBot="1" x14ac:dyDescent="0.25">
      <c r="A57" s="159">
        <f>Muži!A104</f>
        <v>0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1"/>
      <c r="P57" s="59"/>
      <c r="Q57" s="59"/>
      <c r="R57" s="59"/>
    </row>
  </sheetData>
  <sortState ref="A6:O59">
    <sortCondition ref="D6:D59"/>
    <sortCondition descending="1" ref="N6:N59"/>
  </sortState>
  <mergeCells count="19">
    <mergeCell ref="O6:O9"/>
    <mergeCell ref="O34:O37"/>
    <mergeCell ref="O38:O41"/>
    <mergeCell ref="O42:O45"/>
    <mergeCell ref="A56:O56"/>
    <mergeCell ref="A57:O57"/>
    <mergeCell ref="A2:B2"/>
    <mergeCell ref="A1:O1"/>
    <mergeCell ref="C2:L2"/>
    <mergeCell ref="M2:O2"/>
    <mergeCell ref="A55:O55"/>
    <mergeCell ref="O30:O33"/>
    <mergeCell ref="O26:O29"/>
    <mergeCell ref="O22:O25"/>
    <mergeCell ref="O18:O21"/>
    <mergeCell ref="O14:O17"/>
    <mergeCell ref="O46:O49"/>
    <mergeCell ref="O50:O53"/>
    <mergeCell ref="O10:O13"/>
  </mergeCells>
  <conditionalFormatting sqref="I6:K8 E6:G8">
    <cfRule type="cellIs" dxfId="47" priority="109" stopIfTrue="1" operator="lessThan">
      <formula>0</formula>
    </cfRule>
    <cfRule type="cellIs" dxfId="46" priority="110" stopIfTrue="1" operator="lessThan">
      <formula>0</formula>
    </cfRule>
  </conditionalFormatting>
  <conditionalFormatting sqref="I9:K9 E9:G9">
    <cfRule type="cellIs" dxfId="45" priority="67" stopIfTrue="1" operator="lessThan">
      <formula>0</formula>
    </cfRule>
    <cfRule type="cellIs" dxfId="44" priority="68" stopIfTrue="1" operator="lessThan">
      <formula>0</formula>
    </cfRule>
  </conditionalFormatting>
  <conditionalFormatting sqref="I10:K12 E10:G12">
    <cfRule type="cellIs" dxfId="43" priority="43" stopIfTrue="1" operator="lessThan">
      <formula>0</formula>
    </cfRule>
    <cfRule type="cellIs" dxfId="42" priority="44" stopIfTrue="1" operator="lessThan">
      <formula>0</formula>
    </cfRule>
  </conditionalFormatting>
  <conditionalFormatting sqref="I17:K17 E17:G17">
    <cfRule type="cellIs" dxfId="41" priority="37" stopIfTrue="1" operator="lessThan">
      <formula>0</formula>
    </cfRule>
    <cfRule type="cellIs" dxfId="40" priority="38" stopIfTrue="1" operator="lessThan">
      <formula>0</formula>
    </cfRule>
  </conditionalFormatting>
  <conditionalFormatting sqref="I18:K20 E18:G20">
    <cfRule type="cellIs" dxfId="39" priority="35" stopIfTrue="1" operator="lessThan">
      <formula>0</formula>
    </cfRule>
    <cfRule type="cellIs" dxfId="38" priority="36" stopIfTrue="1" operator="lessThan">
      <formula>0</formula>
    </cfRule>
  </conditionalFormatting>
  <conditionalFormatting sqref="I21:K21 E21:G21">
    <cfRule type="cellIs" dxfId="37" priority="33" stopIfTrue="1" operator="lessThan">
      <formula>0</formula>
    </cfRule>
    <cfRule type="cellIs" dxfId="36" priority="34" stopIfTrue="1" operator="lessThan">
      <formula>0</formula>
    </cfRule>
  </conditionalFormatting>
  <conditionalFormatting sqref="I22:K24 E22:G24">
    <cfRule type="cellIs" dxfId="35" priority="31" stopIfTrue="1" operator="lessThan">
      <formula>0</formula>
    </cfRule>
    <cfRule type="cellIs" dxfId="34" priority="32" stopIfTrue="1" operator="lessThan">
      <formula>0</formula>
    </cfRule>
  </conditionalFormatting>
  <conditionalFormatting sqref="I25:K25 E25:G25">
    <cfRule type="cellIs" dxfId="33" priority="29" stopIfTrue="1" operator="lessThan">
      <formula>0</formula>
    </cfRule>
    <cfRule type="cellIs" dxfId="32" priority="30" stopIfTrue="1" operator="lessThan">
      <formula>0</formula>
    </cfRule>
  </conditionalFormatting>
  <conditionalFormatting sqref="I13:K13 E13:G13">
    <cfRule type="cellIs" dxfId="31" priority="41" stopIfTrue="1" operator="lessThan">
      <formula>0</formula>
    </cfRule>
    <cfRule type="cellIs" dxfId="30" priority="42" stopIfTrue="1" operator="lessThan">
      <formula>0</formula>
    </cfRule>
  </conditionalFormatting>
  <conditionalFormatting sqref="I14:K16 E14:G16">
    <cfRule type="cellIs" dxfId="29" priority="39" stopIfTrue="1" operator="lessThan">
      <formula>0</formula>
    </cfRule>
    <cfRule type="cellIs" dxfId="28" priority="40" stopIfTrue="1" operator="lessThan">
      <formula>0</formula>
    </cfRule>
  </conditionalFormatting>
  <conditionalFormatting sqref="I26:K28 E26:G28">
    <cfRule type="cellIs" dxfId="27" priority="27" stopIfTrue="1" operator="lessThan">
      <formula>0</formula>
    </cfRule>
    <cfRule type="cellIs" dxfId="26" priority="28" stopIfTrue="1" operator="lessThan">
      <formula>0</formula>
    </cfRule>
  </conditionalFormatting>
  <conditionalFormatting sqref="I29:K29 E29:G29">
    <cfRule type="cellIs" dxfId="25" priority="25" stopIfTrue="1" operator="lessThan">
      <formula>0</formula>
    </cfRule>
    <cfRule type="cellIs" dxfId="24" priority="26" stopIfTrue="1" operator="lessThan">
      <formula>0</formula>
    </cfRule>
  </conditionalFormatting>
  <conditionalFormatting sqref="I30:K32 E30:G32">
    <cfRule type="cellIs" dxfId="23" priority="23" stopIfTrue="1" operator="lessThan">
      <formula>0</formula>
    </cfRule>
    <cfRule type="cellIs" dxfId="22" priority="24" stopIfTrue="1" operator="lessThan">
      <formula>0</formula>
    </cfRule>
  </conditionalFormatting>
  <conditionalFormatting sqref="I33:K33 E33:G33">
    <cfRule type="cellIs" dxfId="21" priority="21" stopIfTrue="1" operator="lessThan">
      <formula>0</formula>
    </cfRule>
    <cfRule type="cellIs" dxfId="20" priority="22" stopIfTrue="1" operator="lessThan">
      <formula>0</formula>
    </cfRule>
  </conditionalFormatting>
  <conditionalFormatting sqref="I34:K36 E34:G36">
    <cfRule type="cellIs" dxfId="19" priority="19" stopIfTrue="1" operator="lessThan">
      <formula>0</formula>
    </cfRule>
    <cfRule type="cellIs" dxfId="18" priority="20" stopIfTrue="1" operator="lessThan">
      <formula>0</formula>
    </cfRule>
  </conditionalFormatting>
  <conditionalFormatting sqref="I37:K37 E37:G37">
    <cfRule type="cellIs" dxfId="17" priority="17" stopIfTrue="1" operator="lessThan">
      <formula>0</formula>
    </cfRule>
    <cfRule type="cellIs" dxfId="16" priority="18" stopIfTrue="1" operator="lessThan">
      <formula>0</formula>
    </cfRule>
  </conditionalFormatting>
  <conditionalFormatting sqref="I38:K40 E38:G40">
    <cfRule type="cellIs" dxfId="15" priority="15" stopIfTrue="1" operator="lessThan">
      <formula>0</formula>
    </cfRule>
    <cfRule type="cellIs" dxfId="14" priority="16" stopIfTrue="1" operator="lessThan">
      <formula>0</formula>
    </cfRule>
  </conditionalFormatting>
  <conditionalFormatting sqref="I41:K41 E41:G41">
    <cfRule type="cellIs" dxfId="13" priority="13" stopIfTrue="1" operator="lessThan">
      <formula>0</formula>
    </cfRule>
    <cfRule type="cellIs" dxfId="12" priority="14" stopIfTrue="1" operator="lessThan">
      <formula>0</formula>
    </cfRule>
  </conditionalFormatting>
  <conditionalFormatting sqref="I42:K44 E42:G44">
    <cfRule type="cellIs" dxfId="11" priority="11" stopIfTrue="1" operator="lessThan">
      <formula>0</formula>
    </cfRule>
    <cfRule type="cellIs" dxfId="10" priority="12" stopIfTrue="1" operator="lessThan">
      <formula>0</formula>
    </cfRule>
  </conditionalFormatting>
  <conditionalFormatting sqref="I49:K49 E49:G49">
    <cfRule type="cellIs" dxfId="9" priority="5" stopIfTrue="1" operator="lessThan">
      <formula>0</formula>
    </cfRule>
    <cfRule type="cellIs" dxfId="8" priority="6" stopIfTrue="1" operator="lessThan">
      <formula>0</formula>
    </cfRule>
  </conditionalFormatting>
  <conditionalFormatting sqref="I50:K52 E50:G52">
    <cfRule type="cellIs" dxfId="7" priority="3" stopIfTrue="1" operator="lessThan">
      <formula>0</formula>
    </cfRule>
    <cfRule type="cellIs" dxfId="6" priority="4" stopIfTrue="1" operator="lessThan">
      <formula>0</formula>
    </cfRule>
  </conditionalFormatting>
  <conditionalFormatting sqref="I53:K53 E53:G53">
    <cfRule type="cellIs" dxfId="5" priority="1" stopIfTrue="1" operator="lessThan">
      <formula>0</formula>
    </cfRule>
    <cfRule type="cellIs" dxfId="4" priority="2" stopIfTrue="1" operator="lessThan">
      <formula>0</formula>
    </cfRule>
  </conditionalFormatting>
  <conditionalFormatting sqref="I45:K45 E45:G45">
    <cfRule type="cellIs" dxfId="3" priority="9" stopIfTrue="1" operator="lessThan">
      <formula>0</formula>
    </cfRule>
    <cfRule type="cellIs" dxfId="2" priority="10" stopIfTrue="1" operator="lessThan">
      <formula>0</formula>
    </cfRule>
  </conditionalFormatting>
  <conditionalFormatting sqref="I46:K48 E46:G48">
    <cfRule type="cellIs" dxfId="1" priority="7" stopIfTrue="1" operator="lessThan">
      <formula>0</formula>
    </cfRule>
    <cfRule type="cellIs" dxfId="0" priority="8" stopIfTrue="1" operator="lessThan">
      <formula>0</formula>
    </cfRule>
  </conditionalFormatting>
  <pageMargins left="0.25" right="0.25" top="0.75" bottom="0.75" header="0.3" footer="0.3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>
      <selection activeCell="B1" sqref="B1"/>
    </sheetView>
  </sheetViews>
  <sheetFormatPr defaultRowHeight="12.75" x14ac:dyDescent="0.2"/>
  <sheetData>
    <row r="1" spans="1:2" x14ac:dyDescent="0.2">
      <c r="A1">
        <v>30</v>
      </c>
      <c r="B1">
        <v>1</v>
      </c>
    </row>
    <row r="2" spans="1:2" x14ac:dyDescent="0.2">
      <c r="A2">
        <v>31</v>
      </c>
      <c r="B2">
        <v>1.016053647632595</v>
      </c>
    </row>
    <row r="3" spans="1:2" x14ac:dyDescent="0.2">
      <c r="A3">
        <v>32</v>
      </c>
      <c r="B3">
        <v>1.0313171413241931</v>
      </c>
    </row>
    <row r="4" spans="1:2" x14ac:dyDescent="0.2">
      <c r="A4">
        <v>33</v>
      </c>
      <c r="B4">
        <v>1.0457484702131343</v>
      </c>
    </row>
    <row r="5" spans="1:2" x14ac:dyDescent="0.2">
      <c r="A5">
        <v>34</v>
      </c>
      <c r="B5">
        <v>1.0593076075902901</v>
      </c>
    </row>
    <row r="6" spans="1:2" x14ac:dyDescent="0.2">
      <c r="A6">
        <v>35</v>
      </c>
      <c r="B6">
        <v>1.0719566966102916</v>
      </c>
    </row>
    <row r="7" spans="1:2" x14ac:dyDescent="0.2">
      <c r="A7">
        <v>36</v>
      </c>
      <c r="B7">
        <v>1.0832499459470171</v>
      </c>
    </row>
    <row r="8" spans="1:2" x14ac:dyDescent="0.2">
      <c r="A8">
        <v>37</v>
      </c>
      <c r="B8">
        <v>1.096207038174746</v>
      </c>
    </row>
    <row r="9" spans="1:2" x14ac:dyDescent="0.2">
      <c r="A9">
        <v>38</v>
      </c>
      <c r="B9">
        <v>1.1086794638778588</v>
      </c>
    </row>
    <row r="10" spans="1:2" x14ac:dyDescent="0.2">
      <c r="A10">
        <v>39</v>
      </c>
      <c r="B10">
        <v>1.1217560380036624</v>
      </c>
    </row>
    <row r="11" spans="1:2" x14ac:dyDescent="0.2">
      <c r="A11">
        <v>40</v>
      </c>
      <c r="B11">
        <v>1.1351951979539712</v>
      </c>
    </row>
    <row r="12" spans="1:2" x14ac:dyDescent="0.2">
      <c r="A12">
        <v>41</v>
      </c>
      <c r="B12">
        <v>1.1486557674834537</v>
      </c>
    </row>
    <row r="13" spans="1:2" x14ac:dyDescent="0.2">
      <c r="A13">
        <v>42</v>
      </c>
      <c r="B13">
        <v>1.1620889841479431</v>
      </c>
    </row>
    <row r="14" spans="1:2" x14ac:dyDescent="0.2">
      <c r="A14">
        <v>43</v>
      </c>
      <c r="B14">
        <v>1.1756508922233937</v>
      </c>
    </row>
    <row r="15" spans="1:2" x14ac:dyDescent="0.2">
      <c r="A15">
        <v>44</v>
      </c>
      <c r="B15">
        <v>1.1892742288034048</v>
      </c>
    </row>
    <row r="16" spans="1:2" x14ac:dyDescent="0.2">
      <c r="A16">
        <v>45</v>
      </c>
      <c r="B16">
        <v>1.2032700321907208</v>
      </c>
    </row>
    <row r="17" spans="1:2" x14ac:dyDescent="0.2">
      <c r="A17">
        <v>46</v>
      </c>
      <c r="B17">
        <v>1.217886995160453</v>
      </c>
    </row>
    <row r="18" spans="1:2" x14ac:dyDescent="0.2">
      <c r="A18">
        <v>47</v>
      </c>
      <c r="B18">
        <v>1.2328562802894958</v>
      </c>
    </row>
    <row r="19" spans="1:2" x14ac:dyDescent="0.2">
      <c r="A19">
        <v>48</v>
      </c>
      <c r="B19">
        <v>1.2478985659389443</v>
      </c>
    </row>
    <row r="20" spans="1:2" x14ac:dyDescent="0.2">
      <c r="A20">
        <v>49</v>
      </c>
      <c r="B20">
        <v>1.2631489917639886</v>
      </c>
    </row>
    <row r="21" spans="1:2" x14ac:dyDescent="0.2">
      <c r="A21">
        <v>50</v>
      </c>
      <c r="B21">
        <v>1.2793649402892893</v>
      </c>
    </row>
    <row r="22" spans="1:2" x14ac:dyDescent="0.2">
      <c r="A22">
        <v>51</v>
      </c>
      <c r="B22">
        <v>1.2970018100975398</v>
      </c>
    </row>
    <row r="23" spans="1:2" x14ac:dyDescent="0.2">
      <c r="A23">
        <v>52</v>
      </c>
      <c r="B23">
        <v>1.3162551864285921</v>
      </c>
    </row>
    <row r="24" spans="1:2" x14ac:dyDescent="0.2">
      <c r="A24">
        <v>53</v>
      </c>
      <c r="B24">
        <v>1.3375446271572109</v>
      </c>
    </row>
    <row r="25" spans="1:2" x14ac:dyDescent="0.2">
      <c r="A25">
        <v>54</v>
      </c>
      <c r="B25">
        <v>1.360899154284982</v>
      </c>
    </row>
    <row r="26" spans="1:2" x14ac:dyDescent="0.2">
      <c r="A26">
        <v>55</v>
      </c>
      <c r="B26">
        <v>1.3854576057707149</v>
      </c>
    </row>
    <row r="27" spans="1:2" x14ac:dyDescent="0.2">
      <c r="A27">
        <v>56</v>
      </c>
      <c r="B27">
        <v>1.4110548953031596</v>
      </c>
    </row>
    <row r="28" spans="1:2" x14ac:dyDescent="0.2">
      <c r="A28">
        <v>57</v>
      </c>
      <c r="B28">
        <v>1.4366032804554352</v>
      </c>
    </row>
    <row r="29" spans="1:2" x14ac:dyDescent="0.2">
      <c r="A29">
        <v>58</v>
      </c>
      <c r="B29">
        <v>1.4623897173481071</v>
      </c>
    </row>
    <row r="30" spans="1:2" x14ac:dyDescent="0.2">
      <c r="A30">
        <v>59</v>
      </c>
      <c r="B30">
        <v>1.4883781810255328</v>
      </c>
    </row>
    <row r="31" spans="1:2" x14ac:dyDescent="0.2">
      <c r="A31">
        <v>60</v>
      </c>
      <c r="B31">
        <v>1.5143044843438933</v>
      </c>
    </row>
    <row r="32" spans="1:2" x14ac:dyDescent="0.2">
      <c r="A32">
        <v>61</v>
      </c>
      <c r="B32">
        <v>1.5406210776760412</v>
      </c>
    </row>
    <row r="33" spans="1:2" x14ac:dyDescent="0.2">
      <c r="A33">
        <v>62</v>
      </c>
      <c r="B33">
        <v>1.5683063213057591</v>
      </c>
    </row>
    <row r="34" spans="1:2" x14ac:dyDescent="0.2">
      <c r="A34">
        <v>63</v>
      </c>
      <c r="B34">
        <v>1.5980436399108779</v>
      </c>
    </row>
    <row r="35" spans="1:2" x14ac:dyDescent="0.2">
      <c r="A35">
        <v>64</v>
      </c>
      <c r="B35">
        <v>1.6294840526527561</v>
      </c>
    </row>
    <row r="36" spans="1:2" x14ac:dyDescent="0.2">
      <c r="A36">
        <v>65</v>
      </c>
      <c r="B36">
        <v>1.6631010343953123</v>
      </c>
    </row>
    <row r="37" spans="1:2" x14ac:dyDescent="0.2">
      <c r="A37">
        <v>66</v>
      </c>
      <c r="B37">
        <v>1.6989949475474628</v>
      </c>
    </row>
    <row r="38" spans="1:2" x14ac:dyDescent="0.2">
      <c r="A38">
        <v>67</v>
      </c>
      <c r="B38">
        <v>1.7376765872677091</v>
      </c>
    </row>
    <row r="39" spans="1:2" x14ac:dyDescent="0.2">
      <c r="A39">
        <v>68</v>
      </c>
      <c r="B39">
        <v>1.7793438168651823</v>
      </c>
    </row>
    <row r="40" spans="1:2" x14ac:dyDescent="0.2">
      <c r="A40">
        <v>69</v>
      </c>
      <c r="B40">
        <v>1.8227819771546094</v>
      </c>
    </row>
    <row r="41" spans="1:2" x14ac:dyDescent="0.2">
      <c r="A41">
        <v>70</v>
      </c>
      <c r="B41">
        <v>1.866946387811059</v>
      </c>
    </row>
    <row r="42" spans="1:2" x14ac:dyDescent="0.2">
      <c r="A42">
        <v>71</v>
      </c>
      <c r="B42">
        <v>1.9098945457471395</v>
      </c>
    </row>
    <row r="43" spans="1:2" x14ac:dyDescent="0.2">
      <c r="A43">
        <v>72</v>
      </c>
      <c r="B43">
        <v>1.9529367167510743</v>
      </c>
    </row>
    <row r="44" spans="1:2" x14ac:dyDescent="0.2">
      <c r="A44">
        <v>73</v>
      </c>
      <c r="B44">
        <v>2.0038879461174757</v>
      </c>
    </row>
    <row r="45" spans="1:2" x14ac:dyDescent="0.2">
      <c r="A45">
        <v>74</v>
      </c>
      <c r="B45">
        <v>2.0596548781265205</v>
      </c>
    </row>
    <row r="46" spans="1:2" x14ac:dyDescent="0.2">
      <c r="A46">
        <v>75</v>
      </c>
      <c r="B46">
        <v>2.1172533457668692</v>
      </c>
    </row>
    <row r="47" spans="1:2" x14ac:dyDescent="0.2">
      <c r="A47">
        <v>76</v>
      </c>
      <c r="B47">
        <v>2.1810176880694789</v>
      </c>
    </row>
    <row r="48" spans="1:2" x14ac:dyDescent="0.2">
      <c r="A48">
        <v>77</v>
      </c>
      <c r="B48">
        <v>2.2547463818174531</v>
      </c>
    </row>
    <row r="49" spans="1:2" x14ac:dyDescent="0.2">
      <c r="A49">
        <v>78</v>
      </c>
      <c r="B49">
        <v>2.3362895042336156</v>
      </c>
    </row>
    <row r="50" spans="1:2" x14ac:dyDescent="0.2">
      <c r="A50">
        <v>79</v>
      </c>
      <c r="B50">
        <v>2.4193707791933856</v>
      </c>
    </row>
    <row r="51" spans="1:2" x14ac:dyDescent="0.2">
      <c r="A51">
        <v>80</v>
      </c>
      <c r="B51">
        <v>2.5042469893069503</v>
      </c>
    </row>
    <row r="52" spans="1:2" x14ac:dyDescent="0.2">
      <c r="A52">
        <v>81</v>
      </c>
      <c r="B52">
        <v>2.5972347818619865</v>
      </c>
    </row>
    <row r="53" spans="1:2" x14ac:dyDescent="0.2">
      <c r="A53">
        <v>82</v>
      </c>
      <c r="B53">
        <v>2.701961018558857</v>
      </c>
    </row>
    <row r="54" spans="1:2" x14ac:dyDescent="0.2">
      <c r="A54">
        <v>83</v>
      </c>
      <c r="B54">
        <v>2.8310935301216289</v>
      </c>
    </row>
    <row r="55" spans="1:2" x14ac:dyDescent="0.2">
      <c r="A55">
        <v>84</v>
      </c>
      <c r="B55">
        <v>2.9806852402211428</v>
      </c>
    </row>
    <row r="56" spans="1:2" x14ac:dyDescent="0.2">
      <c r="A56">
        <v>85</v>
      </c>
      <c r="B56">
        <v>3.1532668607624426</v>
      </c>
    </row>
    <row r="57" spans="1:2" x14ac:dyDescent="0.2">
      <c r="A57">
        <v>86</v>
      </c>
      <c r="B57">
        <v>3.351954406874122</v>
      </c>
    </row>
    <row r="58" spans="1:2" x14ac:dyDescent="0.2">
      <c r="A58">
        <v>87</v>
      </c>
      <c r="B58">
        <v>3.5804563113819707</v>
      </c>
    </row>
    <row r="59" spans="1:2" x14ac:dyDescent="0.2">
      <c r="A59">
        <v>88</v>
      </c>
      <c r="B59">
        <v>3.8431893917205997</v>
      </c>
    </row>
    <row r="60" spans="1:2" x14ac:dyDescent="0.2">
      <c r="A60">
        <v>89</v>
      </c>
      <c r="B60">
        <v>4.1454211527959313</v>
      </c>
    </row>
    <row r="61" spans="1:2" x14ac:dyDescent="0.2">
      <c r="A61">
        <v>90</v>
      </c>
      <c r="B61">
        <v>4.4934449873248923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2.75" x14ac:dyDescent="0.2"/>
  <sheetData>
    <row r="1" spans="1:5" x14ac:dyDescent="0.2">
      <c r="A1" s="48" t="s">
        <v>16</v>
      </c>
      <c r="B1" s="47">
        <v>35</v>
      </c>
      <c r="C1" s="47">
        <v>39</v>
      </c>
      <c r="D1">
        <f xml:space="preserve"> 2016 - B1</f>
        <v>1981</v>
      </c>
      <c r="E1">
        <f xml:space="preserve"> 2015 -C1</f>
        <v>1976</v>
      </c>
    </row>
    <row r="2" spans="1:5" x14ac:dyDescent="0.2">
      <c r="A2" s="48" t="s">
        <v>15</v>
      </c>
      <c r="B2" s="47">
        <v>40</v>
      </c>
      <c r="C2" s="47">
        <v>44</v>
      </c>
      <c r="D2">
        <f t="shared" ref="D2:D10" si="0" xml:space="preserve"> 2016 - B2</f>
        <v>1976</v>
      </c>
      <c r="E2">
        <f t="shared" ref="E2:E10" si="1" xml:space="preserve"> 2015 -C2</f>
        <v>1971</v>
      </c>
    </row>
    <row r="3" spans="1:5" x14ac:dyDescent="0.2">
      <c r="A3" s="48" t="s">
        <v>25</v>
      </c>
      <c r="B3" s="47">
        <v>45</v>
      </c>
      <c r="C3" s="47">
        <v>49</v>
      </c>
      <c r="D3">
        <f t="shared" si="0"/>
        <v>1971</v>
      </c>
      <c r="E3">
        <f t="shared" si="1"/>
        <v>1966</v>
      </c>
    </row>
    <row r="4" spans="1:5" x14ac:dyDescent="0.2">
      <c r="A4" s="48" t="s">
        <v>17</v>
      </c>
      <c r="B4" s="47">
        <v>50</v>
      </c>
      <c r="C4" s="47">
        <v>54</v>
      </c>
      <c r="D4">
        <f t="shared" si="0"/>
        <v>1966</v>
      </c>
      <c r="E4">
        <f t="shared" si="1"/>
        <v>1961</v>
      </c>
    </row>
    <row r="5" spans="1:5" x14ac:dyDescent="0.2">
      <c r="A5" s="48" t="s">
        <v>18</v>
      </c>
      <c r="B5" s="47">
        <v>55</v>
      </c>
      <c r="C5" s="47">
        <v>59</v>
      </c>
      <c r="D5">
        <f t="shared" si="0"/>
        <v>1961</v>
      </c>
      <c r="E5">
        <f t="shared" si="1"/>
        <v>1956</v>
      </c>
    </row>
    <row r="6" spans="1:5" x14ac:dyDescent="0.2">
      <c r="A6" s="48" t="s">
        <v>19</v>
      </c>
      <c r="B6" s="47">
        <v>60</v>
      </c>
      <c r="C6" s="47">
        <v>64</v>
      </c>
      <c r="D6">
        <f t="shared" si="0"/>
        <v>1956</v>
      </c>
      <c r="E6">
        <f t="shared" si="1"/>
        <v>1951</v>
      </c>
    </row>
    <row r="7" spans="1:5" x14ac:dyDescent="0.2">
      <c r="A7" s="48" t="s">
        <v>20</v>
      </c>
      <c r="B7" s="47">
        <v>65</v>
      </c>
      <c r="C7" s="47">
        <v>69</v>
      </c>
      <c r="D7">
        <f t="shared" si="0"/>
        <v>1951</v>
      </c>
      <c r="E7">
        <f t="shared" si="1"/>
        <v>1946</v>
      </c>
    </row>
    <row r="8" spans="1:5" x14ac:dyDescent="0.2">
      <c r="A8" s="48" t="s">
        <v>21</v>
      </c>
      <c r="B8" s="47">
        <v>70</v>
      </c>
      <c r="C8" s="47">
        <v>74</v>
      </c>
      <c r="D8">
        <f t="shared" si="0"/>
        <v>1946</v>
      </c>
      <c r="E8">
        <f t="shared" si="1"/>
        <v>1941</v>
      </c>
    </row>
    <row r="9" spans="1:5" x14ac:dyDescent="0.2">
      <c r="A9" s="48" t="s">
        <v>22</v>
      </c>
      <c r="B9" s="47">
        <v>75</v>
      </c>
      <c r="C9" s="47">
        <v>79</v>
      </c>
      <c r="D9">
        <f t="shared" si="0"/>
        <v>1941</v>
      </c>
      <c r="E9">
        <f t="shared" si="1"/>
        <v>1936</v>
      </c>
    </row>
    <row r="10" spans="1:5" x14ac:dyDescent="0.2">
      <c r="A10" s="48" t="s">
        <v>23</v>
      </c>
      <c r="B10" s="47">
        <v>80</v>
      </c>
      <c r="C10" s="47">
        <v>100</v>
      </c>
      <c r="D10">
        <f t="shared" si="0"/>
        <v>1936</v>
      </c>
      <c r="E10">
        <f t="shared" si="1"/>
        <v>1915</v>
      </c>
    </row>
    <row r="12" spans="1:5" x14ac:dyDescent="0.2">
      <c r="B12" s="47">
        <v>56</v>
      </c>
      <c r="C12" s="47">
        <v>48</v>
      </c>
    </row>
    <row r="13" spans="1:5" x14ac:dyDescent="0.2">
      <c r="B13" s="47">
        <v>62</v>
      </c>
      <c r="C13" s="47">
        <v>53</v>
      </c>
    </row>
    <row r="14" spans="1:5" x14ac:dyDescent="0.2">
      <c r="B14" s="47">
        <v>69</v>
      </c>
      <c r="C14" s="47">
        <v>58</v>
      </c>
    </row>
    <row r="15" spans="1:5" x14ac:dyDescent="0.2">
      <c r="B15" s="47">
        <v>77</v>
      </c>
      <c r="C15" s="47">
        <v>63</v>
      </c>
    </row>
    <row r="16" spans="1:5" x14ac:dyDescent="0.2">
      <c r="B16" s="47">
        <v>85</v>
      </c>
      <c r="C16" s="47">
        <v>68</v>
      </c>
    </row>
    <row r="17" spans="2:3" x14ac:dyDescent="0.2">
      <c r="B17" s="47">
        <v>94</v>
      </c>
      <c r="C17" s="47">
        <v>75</v>
      </c>
    </row>
    <row r="18" spans="2:3" x14ac:dyDescent="0.2">
      <c r="B18" s="47">
        <v>105</v>
      </c>
      <c r="C18" s="46" t="s">
        <v>29</v>
      </c>
    </row>
    <row r="19" spans="2:3" x14ac:dyDescent="0.2">
      <c r="B19" s="48" t="s">
        <v>24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Ženy</vt:lpstr>
      <vt:lpstr>Muži</vt:lpstr>
      <vt:lpstr>Družstva muži</vt:lpstr>
      <vt:lpstr>Malone-Faber</vt:lpstr>
      <vt:lpstr>Věkové a váhové kategorie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Prohl Karel ml.</dc:creator>
  <cp:lastModifiedBy>Akrij</cp:lastModifiedBy>
  <cp:revision>0</cp:revision>
  <cp:lastPrinted>2012-04-29T11:34:57Z</cp:lastPrinted>
  <dcterms:created xsi:type="dcterms:W3CDTF">1601-01-01T00:00:00Z</dcterms:created>
  <dcterms:modified xsi:type="dcterms:W3CDTF">2016-04-17T15:08:45Z</dcterms:modified>
</cp:coreProperties>
</file>