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504" windowHeight="8148"/>
  </bookViews>
  <sheets>
    <sheet name="III. liga mužů" sheetId="1" r:id="rId1"/>
    <sheet name="Sestava kompatibility" sheetId="2" r:id="rId2"/>
  </sheets>
  <definedNames>
    <definedName name="_xlnm._FilterDatabase" localSheetId="0" hidden="1">'III. liga mužů'!$A$1:$P$57</definedName>
  </definedNames>
  <calcPr calcId="125725"/>
</workbook>
</file>

<file path=xl/calcChain.xml><?xml version="1.0" encoding="utf-8"?>
<calcChain xmlns="http://schemas.openxmlformats.org/spreadsheetml/2006/main">
  <c r="K58" i="1"/>
  <c r="K61"/>
  <c r="G61"/>
  <c r="K18"/>
  <c r="G18"/>
  <c r="K17"/>
  <c r="G17"/>
  <c r="K16"/>
  <c r="G16"/>
  <c r="K59"/>
  <c r="G59"/>
  <c r="G58"/>
  <c r="K60"/>
  <c r="G60"/>
  <c r="K8"/>
  <c r="K9"/>
  <c r="R40"/>
  <c r="K40"/>
  <c r="G40"/>
  <c r="R39"/>
  <c r="K39"/>
  <c r="G39"/>
  <c r="R38"/>
  <c r="K38"/>
  <c r="G38"/>
  <c r="R37"/>
  <c r="K37"/>
  <c r="G37"/>
  <c r="R36"/>
  <c r="K36"/>
  <c r="G36"/>
  <c r="R35"/>
  <c r="K35"/>
  <c r="G35"/>
  <c r="K54"/>
  <c r="G54"/>
  <c r="K53"/>
  <c r="G53"/>
  <c r="K52"/>
  <c r="G52"/>
  <c r="K51"/>
  <c r="G51"/>
  <c r="K50"/>
  <c r="G50"/>
  <c r="K49"/>
  <c r="G49"/>
  <c r="L61" l="1"/>
  <c r="M61" s="1"/>
  <c r="L59"/>
  <c r="M59" s="1"/>
  <c r="L16"/>
  <c r="M16" s="1"/>
  <c r="L17"/>
  <c r="M17" s="1"/>
  <c r="L18"/>
  <c r="M18" s="1"/>
  <c r="L60"/>
  <c r="M60" s="1"/>
  <c r="L58"/>
  <c r="M58" s="1"/>
  <c r="L49"/>
  <c r="M49" s="1"/>
  <c r="O49" s="1"/>
  <c r="L50"/>
  <c r="M50" s="1"/>
  <c r="O50" s="1"/>
  <c r="L51"/>
  <c r="M51" s="1"/>
  <c r="O51" s="1"/>
  <c r="L52"/>
  <c r="M52" s="1"/>
  <c r="O52" s="1"/>
  <c r="L53"/>
  <c r="M53" s="1"/>
  <c r="O53" s="1"/>
  <c r="L54"/>
  <c r="M54" s="1"/>
  <c r="O54" s="1"/>
  <c r="L35"/>
  <c r="M35" s="1"/>
  <c r="L37"/>
  <c r="M37" s="1"/>
  <c r="O37" s="1"/>
  <c r="L39"/>
  <c r="M39" s="1"/>
  <c r="O39" s="1"/>
  <c r="L36"/>
  <c r="M36" s="1"/>
  <c r="O36" s="1"/>
  <c r="L38"/>
  <c r="M38" s="1"/>
  <c r="O38" s="1"/>
  <c r="L40"/>
  <c r="M40" s="1"/>
  <c r="O40" s="1"/>
  <c r="P48" l="1"/>
  <c r="P34"/>
  <c r="O35"/>
  <c r="K62"/>
  <c r="G62"/>
  <c r="G42"/>
  <c r="G29"/>
  <c r="K25"/>
  <c r="K26"/>
  <c r="G25"/>
  <c r="G26"/>
  <c r="G10"/>
  <c r="G7"/>
  <c r="K7"/>
  <c r="R7"/>
  <c r="G8"/>
  <c r="L8" s="1"/>
  <c r="M8" s="1"/>
  <c r="O8" s="1"/>
  <c r="R8"/>
  <c r="G9"/>
  <c r="L9" s="1"/>
  <c r="M9" s="1"/>
  <c r="O9" s="1"/>
  <c r="R9"/>
  <c r="K10"/>
  <c r="R10"/>
  <c r="G11"/>
  <c r="K11"/>
  <c r="R11"/>
  <c r="G12"/>
  <c r="K12"/>
  <c r="R12"/>
  <c r="G14"/>
  <c r="K14"/>
  <c r="R14"/>
  <c r="G15"/>
  <c r="K15"/>
  <c r="R15"/>
  <c r="R16"/>
  <c r="R17"/>
  <c r="R18"/>
  <c r="G19"/>
  <c r="K19"/>
  <c r="R19"/>
  <c r="G21"/>
  <c r="K21"/>
  <c r="R21"/>
  <c r="G22"/>
  <c r="K22"/>
  <c r="R22"/>
  <c r="G23"/>
  <c r="K23"/>
  <c r="R23"/>
  <c r="G24"/>
  <c r="K24"/>
  <c r="R24"/>
  <c r="R25"/>
  <c r="R26"/>
  <c r="G28"/>
  <c r="K28"/>
  <c r="R28"/>
  <c r="K29"/>
  <c r="R29"/>
  <c r="G30"/>
  <c r="K30"/>
  <c r="R30"/>
  <c r="G31"/>
  <c r="K31"/>
  <c r="R31"/>
  <c r="G32"/>
  <c r="K32"/>
  <c r="R32"/>
  <c r="G33"/>
  <c r="K33"/>
  <c r="R33"/>
  <c r="K42"/>
  <c r="R42"/>
  <c r="G43"/>
  <c r="K43"/>
  <c r="R43"/>
  <c r="G44"/>
  <c r="K44"/>
  <c r="R44"/>
  <c r="G45"/>
  <c r="K45"/>
  <c r="R45"/>
  <c r="G46"/>
  <c r="K46"/>
  <c r="R46"/>
  <c r="G47"/>
  <c r="K47"/>
  <c r="R47"/>
  <c r="R49"/>
  <c r="R50"/>
  <c r="R51"/>
  <c r="R52"/>
  <c r="R53"/>
  <c r="R54"/>
  <c r="L26"/>
  <c r="M26" s="1"/>
  <c r="O26" s="1"/>
  <c r="L29"/>
  <c r="M29" s="1"/>
  <c r="O29" s="1"/>
  <c r="L28"/>
  <c r="M28" s="1"/>
  <c r="O18"/>
  <c r="L25" l="1"/>
  <c r="M25" s="1"/>
  <c r="O25" s="1"/>
  <c r="L10"/>
  <c r="M10" s="1"/>
  <c r="O10" s="1"/>
  <c r="L42"/>
  <c r="M42" s="1"/>
  <c r="O42" s="1"/>
  <c r="L22"/>
  <c r="M22" s="1"/>
  <c r="O22" s="1"/>
  <c r="L33"/>
  <c r="M33" s="1"/>
  <c r="O33" s="1"/>
  <c r="L32"/>
  <c r="M32" s="1"/>
  <c r="O32" s="1"/>
  <c r="L31"/>
  <c r="M31" s="1"/>
  <c r="O31" s="1"/>
  <c r="L30"/>
  <c r="M30" s="1"/>
  <c r="O30" s="1"/>
  <c r="L11"/>
  <c r="M11" s="1"/>
  <c r="O11" s="1"/>
  <c r="L62"/>
  <c r="M62" s="1"/>
  <c r="L24"/>
  <c r="M24" s="1"/>
  <c r="O24" s="1"/>
  <c r="L23"/>
  <c r="M23" s="1"/>
  <c r="O23" s="1"/>
  <c r="L21"/>
  <c r="M21" s="1"/>
  <c r="O21" s="1"/>
  <c r="L47"/>
  <c r="M47" s="1"/>
  <c r="O47" s="1"/>
  <c r="L46"/>
  <c r="M46" s="1"/>
  <c r="O46" s="1"/>
  <c r="L45"/>
  <c r="M45" s="1"/>
  <c r="O45" s="1"/>
  <c r="L44"/>
  <c r="M44" s="1"/>
  <c r="O44" s="1"/>
  <c r="L43"/>
  <c r="M43" s="1"/>
  <c r="O43" s="1"/>
  <c r="L12"/>
  <c r="M12" s="1"/>
  <c r="O12" s="1"/>
  <c r="L7"/>
  <c r="M7" s="1"/>
  <c r="O16"/>
  <c r="L19"/>
  <c r="M19" s="1"/>
  <c r="O19" s="1"/>
  <c r="O17"/>
  <c r="L15"/>
  <c r="M15" s="1"/>
  <c r="O15" s="1"/>
  <c r="L14"/>
  <c r="M14" s="1"/>
  <c r="O14" s="1"/>
  <c r="O28"/>
  <c r="P27" l="1"/>
  <c r="P20"/>
  <c r="P41"/>
  <c r="P6"/>
  <c r="O7"/>
  <c r="P13"/>
  <c r="Q6" l="1"/>
  <c r="P7" s="1"/>
  <c r="Q41"/>
  <c r="P42" s="1"/>
  <c r="Q20"/>
  <c r="P21" s="1"/>
  <c r="Q27"/>
  <c r="P28" s="1"/>
  <c r="Q34"/>
  <c r="P35" s="1"/>
  <c r="Q48"/>
  <c r="P49" s="1"/>
  <c r="Q13"/>
  <c r="P14" s="1"/>
</calcChain>
</file>

<file path=xl/sharedStrings.xml><?xml version="1.0" encoding="utf-8"?>
<sst xmlns="http://schemas.openxmlformats.org/spreadsheetml/2006/main" count="81" uniqueCount="72">
  <si>
    <t>Český svaz vzpírání</t>
  </si>
  <si>
    <t>Trh</t>
  </si>
  <si>
    <t>Nadhoz</t>
  </si>
  <si>
    <t>Hm.</t>
  </si>
  <si>
    <t>Roč.</t>
  </si>
  <si>
    <t>I</t>
  </si>
  <si>
    <t>II</t>
  </si>
  <si>
    <t>III</t>
  </si>
  <si>
    <t>Nad.</t>
  </si>
  <si>
    <t>Dvoj.</t>
  </si>
  <si>
    <t>Sinclair</t>
  </si>
  <si>
    <t>Sinc.+bonif.</t>
  </si>
  <si>
    <t>Celkem</t>
  </si>
  <si>
    <t>Vrchní rozhodčí:</t>
  </si>
  <si>
    <t>Rozhodčí:</t>
  </si>
  <si>
    <t>Sestava kompatibility pro 2. kolo II. ligy 2014-Holešov 31.5.2014.xls</t>
  </si>
  <si>
    <t>Spustit: 31.5.2014 15:55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</si>
  <si>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</si>
  <si>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</si>
  <si>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</si>
  <si>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</si>
  <si>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</si>
  <si>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</si>
  <si>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Kaláčová</t>
  </si>
  <si>
    <t>BRNO</t>
  </si>
  <si>
    <t>Příjmení/Jméno</t>
  </si>
  <si>
    <t>Mimo soutěž:</t>
  </si>
  <si>
    <t>SKV Příbor</t>
  </si>
  <si>
    <t>FG Havířov</t>
  </si>
  <si>
    <t>Sokol JS Zlín 5 -B-</t>
  </si>
  <si>
    <t>TJ Holešov -C-</t>
  </si>
  <si>
    <t>TJ Holešov -B-</t>
  </si>
  <si>
    <t>TAK HELLAS Brno -C-</t>
  </si>
  <si>
    <t>Votánek, Hertlová, Kužílek, Stuchlík , Janeba, Hofbauer L., Jančík</t>
  </si>
  <si>
    <t>SK VOZ Horní Suchá</t>
  </si>
  <si>
    <t xml:space="preserve">       2. kolo III. Ligy mužů sk. -B-</t>
  </si>
  <si>
    <t>Trojovský Filip</t>
  </si>
  <si>
    <t>Kubica Roman</t>
  </si>
  <si>
    <t>Sládeček Martin</t>
  </si>
  <si>
    <t>Pazdiora Martin</t>
  </si>
  <si>
    <t>Moskál Vlastimil</t>
  </si>
  <si>
    <t>Zbořil Štěpán</t>
  </si>
  <si>
    <t>Zbořil Michal</t>
  </si>
  <si>
    <t>Buchta Patrik</t>
  </si>
  <si>
    <t>Vavrek Miroslav</t>
  </si>
  <si>
    <t>Baláž Patrik</t>
  </si>
  <si>
    <t>Maňák Ladislav</t>
  </si>
  <si>
    <t>Hlaváček Tomáš</t>
  </si>
  <si>
    <t>Havlík Eduard</t>
  </si>
  <si>
    <t>Holoubek Jakub</t>
  </si>
  <si>
    <t xml:space="preserve">Hanáček Jan </t>
  </si>
  <si>
    <t>Lutter Milan</t>
  </si>
  <si>
    <t>Cága Jan</t>
  </si>
  <si>
    <t>Vavřín Petr</t>
  </si>
  <si>
    <t>Seibert Jan</t>
  </si>
  <si>
    <t>Seibert Oldřich</t>
  </si>
  <si>
    <t>Přívětivý Robert</t>
  </si>
  <si>
    <t>Seibert Dominik</t>
  </si>
  <si>
    <t>Fojtíková Kateřina</t>
  </si>
  <si>
    <t>Hochman Jakub</t>
  </si>
  <si>
    <t>Kužílek Oldřich</t>
  </si>
  <si>
    <t>Rýc Albert</t>
  </si>
  <si>
    <t>Vybíral Josef</t>
  </si>
  <si>
    <t>Hofbauer Lukáš</t>
  </si>
  <si>
    <t>Novotný Pavel</t>
  </si>
  <si>
    <t>Zdražil Jan</t>
  </si>
  <si>
    <t>Pliska Ladislav</t>
  </si>
  <si>
    <t>Pliska Tomáš</t>
  </si>
  <si>
    <t xml:space="preserve">Kadlčík Jan </t>
  </si>
  <si>
    <t>Gančařík Patrik</t>
  </si>
  <si>
    <t>Štreichl Martin</t>
  </si>
  <si>
    <t>Czakan Martin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</si>
</sst>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0.0000"/>
    <numFmt numFmtId="166" formatCode="0_ ;[Red]\-0\ "/>
  </numFmts>
  <fonts count="13">
    <font>
      <sz val="10"/>
      <name val="Arial"/>
      <family val="2"/>
      <charset val="238"/>
    </font>
    <font>
      <b/>
      <sz val="22"/>
      <name val="Arial"/>
      <family val="2"/>
      <charset val="238"/>
    </font>
    <font>
      <sz val="14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" fontId="0" fillId="0" borderId="0" xfId="0" applyNumberFormat="1"/>
    <xf numFmtId="2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6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6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6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165" fontId="4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0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5" fontId="4" fillId="0" borderId="47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6" fillId="0" borderId="37" xfId="0" applyNumberFormat="1" applyFont="1" applyBorder="1" applyAlignment="1">
      <alignment horizontal="right"/>
    </xf>
    <xf numFmtId="165" fontId="4" fillId="0" borderId="19" xfId="0" applyNumberFormat="1" applyFont="1" applyFill="1" applyBorder="1" applyAlignment="1">
      <alignment horizontal="center"/>
    </xf>
    <xf numFmtId="0" fontId="0" fillId="0" borderId="0" xfId="0" applyFont="1"/>
    <xf numFmtId="0" fontId="6" fillId="0" borderId="26" xfId="0" applyFont="1" applyBorder="1" applyAlignment="1">
      <alignment horizontal="left"/>
    </xf>
    <xf numFmtId="2" fontId="6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5" fontId="6" fillId="0" borderId="40" xfId="0" applyNumberFormat="1" applyFont="1" applyBorder="1" applyAlignment="1">
      <alignment horizontal="right"/>
    </xf>
    <xf numFmtId="165" fontId="4" fillId="0" borderId="25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2" fontId="6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5" fontId="6" fillId="0" borderId="47" xfId="0" applyNumberFormat="1" applyFont="1" applyBorder="1" applyAlignment="1">
      <alignment horizontal="right"/>
    </xf>
    <xf numFmtId="165" fontId="4" fillId="0" borderId="32" xfId="0" applyNumberFormat="1" applyFont="1" applyFill="1" applyBorder="1" applyAlignment="1">
      <alignment horizontal="center"/>
    </xf>
    <xf numFmtId="0" fontId="0" fillId="0" borderId="2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0" xfId="0" applyFill="1" applyBorder="1"/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166" fontId="0" fillId="3" borderId="54" xfId="0" applyNumberFormat="1" applyFont="1" applyFill="1" applyBorder="1" applyAlignment="1">
      <alignment horizontal="center" vertical="center"/>
    </xf>
    <xf numFmtId="166" fontId="0" fillId="3" borderId="27" xfId="0" applyNumberFormat="1" applyFont="1" applyFill="1" applyBorder="1" applyAlignment="1">
      <alignment horizontal="center"/>
    </xf>
    <xf numFmtId="166" fontId="0" fillId="3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7" xfId="0" applyNumberFormat="1" applyBorder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166" fontId="0" fillId="0" borderId="52" xfId="0" applyNumberFormat="1" applyFont="1" applyFill="1" applyBorder="1" applyAlignment="1">
      <alignment horizontal="center"/>
    </xf>
    <xf numFmtId="166" fontId="0" fillId="0" borderId="50" xfId="0" applyNumberFormat="1" applyFont="1" applyFill="1" applyBorder="1" applyAlignment="1">
      <alignment horizontal="center"/>
    </xf>
    <xf numFmtId="166" fontId="0" fillId="0" borderId="53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/>
    </xf>
    <xf numFmtId="166" fontId="0" fillId="0" borderId="49" xfId="0" applyNumberFormat="1" applyFont="1" applyFill="1" applyBorder="1" applyAlignment="1">
      <alignment horizontal="center"/>
    </xf>
    <xf numFmtId="166" fontId="0" fillId="0" borderId="55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54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/>
    </xf>
    <xf numFmtId="166" fontId="0" fillId="0" borderId="52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6" fontId="0" fillId="0" borderId="3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4" borderId="0" xfId="0" applyFont="1" applyFill="1"/>
    <xf numFmtId="0" fontId="5" fillId="5" borderId="0" xfId="0" applyFont="1" applyFill="1"/>
    <xf numFmtId="0" fontId="0" fillId="0" borderId="64" xfId="0" applyBorder="1"/>
    <xf numFmtId="0" fontId="0" fillId="0" borderId="65" xfId="0" applyBorder="1"/>
    <xf numFmtId="0" fontId="0" fillId="0" borderId="66" xfId="0" applyBorder="1"/>
    <xf numFmtId="2" fontId="0" fillId="0" borderId="68" xfId="0" applyNumberFormat="1" applyFont="1" applyBorder="1"/>
    <xf numFmtId="1" fontId="6" fillId="0" borderId="69" xfId="0" applyNumberFormat="1" applyFont="1" applyFill="1" applyBorder="1" applyAlignment="1">
      <alignment horizontal="center"/>
    </xf>
    <xf numFmtId="165" fontId="6" fillId="0" borderId="73" xfId="0" applyNumberFormat="1" applyFont="1" applyBorder="1" applyAlignment="1">
      <alignment horizontal="right"/>
    </xf>
    <xf numFmtId="166" fontId="0" fillId="0" borderId="75" xfId="0" applyNumberFormat="1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166" fontId="0" fillId="0" borderId="76" xfId="0" applyNumberFormat="1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20" xfId="0" applyFill="1" applyBorder="1" applyAlignment="1"/>
    <xf numFmtId="0" fontId="0" fillId="0" borderId="1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5" xfId="0" applyFill="1" applyBorder="1" applyAlignment="1"/>
    <xf numFmtId="0" fontId="0" fillId="0" borderId="21" xfId="0" applyFill="1" applyBorder="1" applyAlignment="1"/>
    <xf numFmtId="0" fontId="0" fillId="0" borderId="68" xfId="0" applyFont="1" applyBorder="1"/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7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 vertical="top"/>
    </xf>
    <xf numFmtId="1" fontId="6" fillId="0" borderId="69" xfId="0" applyNumberFormat="1" applyFont="1" applyFill="1" applyBorder="1" applyAlignment="1">
      <alignment horizontal="center" vertical="top"/>
    </xf>
    <xf numFmtId="0" fontId="0" fillId="0" borderId="70" xfId="0" applyFont="1" applyFill="1" applyBorder="1" applyAlignment="1">
      <alignment horizontal="center" vertical="top"/>
    </xf>
    <xf numFmtId="0" fontId="0" fillId="0" borderId="71" xfId="0" applyFont="1" applyFill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/>
    </xf>
    <xf numFmtId="2" fontId="0" fillId="0" borderId="22" xfId="0" applyNumberFormat="1" applyFont="1" applyFill="1" applyBorder="1" applyAlignment="1">
      <alignment horizontal="center" vertical="top"/>
    </xf>
    <xf numFmtId="1" fontId="0" fillId="0" borderId="23" xfId="0" applyNumberFormat="1" applyFont="1" applyFill="1" applyBorder="1" applyAlignment="1">
      <alignment horizontal="center" vertical="top"/>
    </xf>
    <xf numFmtId="166" fontId="0" fillId="0" borderId="48" xfId="0" applyNumberFormat="1" applyFont="1" applyFill="1" applyBorder="1" applyAlignment="1">
      <alignment horizontal="center" vertical="top"/>
    </xf>
    <xf numFmtId="166" fontId="0" fillId="0" borderId="49" xfId="0" applyNumberFormat="1" applyFont="1" applyFill="1" applyBorder="1" applyAlignment="1">
      <alignment horizontal="center" vertical="top"/>
    </xf>
    <xf numFmtId="166" fontId="0" fillId="0" borderId="51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166" fontId="0" fillId="0" borderId="2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6" fillId="0" borderId="33" xfId="0" applyFont="1" applyBorder="1" applyAlignment="1">
      <alignment horizontal="left" vertical="top"/>
    </xf>
    <xf numFmtId="2" fontId="6" fillId="0" borderId="29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44" xfId="0" applyNumberFormat="1" applyFont="1" applyFill="1" applyBorder="1" applyAlignment="1">
      <alignment horizontal="center" vertical="top"/>
    </xf>
    <xf numFmtId="166" fontId="0" fillId="0" borderId="41" xfId="0" applyNumberFormat="1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166" fontId="0" fillId="0" borderId="43" xfId="0" applyNumberFormat="1" applyFont="1" applyFill="1" applyBorder="1" applyAlignment="1">
      <alignment horizontal="center" vertical="top"/>
    </xf>
    <xf numFmtId="166" fontId="0" fillId="0" borderId="44" xfId="0" applyNumberFormat="1" applyFont="1" applyFill="1" applyBorder="1" applyAlignment="1">
      <alignment horizontal="center" vertical="top"/>
    </xf>
    <xf numFmtId="166" fontId="0" fillId="0" borderId="45" xfId="0" applyNumberFormat="1" applyFont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2" fontId="0" fillId="0" borderId="68" xfId="0" applyNumberFormat="1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4" fillId="0" borderId="80" xfId="0" applyFont="1" applyBorder="1"/>
    <xf numFmtId="0" fontId="5" fillId="2" borderId="34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4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</cellXfs>
  <cellStyles count="1">
    <cellStyle name="normální" xfId="0" builtinId="0"/>
  </cellStyles>
  <dxfs count="48"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FF3399FF"/>
      <color rgb="FF99CCFF"/>
      <color rgb="FF3366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U64"/>
  <sheetViews>
    <sheetView tabSelected="1" topLeftCell="A44" zoomScale="82" zoomScaleNormal="82" workbookViewId="0">
      <selection activeCell="P64" sqref="P64"/>
    </sheetView>
  </sheetViews>
  <sheetFormatPr defaultColWidth="9.6640625" defaultRowHeight="15" customHeight="1"/>
  <cols>
    <col min="1" max="1" width="18.6640625" customWidth="1"/>
    <col min="2" max="2" width="7.33203125" customWidth="1"/>
    <col min="3" max="3" width="8" customWidth="1"/>
    <col min="4" max="11" width="7.33203125" customWidth="1"/>
    <col min="12" max="12" width="7.5546875" customWidth="1"/>
    <col min="13" max="13" width="10.33203125" customWidth="1"/>
    <col min="14" max="14" width="9" hidden="1" customWidth="1"/>
    <col min="15" max="15" width="0.33203125" customWidth="1"/>
    <col min="16" max="16" width="13.5546875" customWidth="1"/>
    <col min="17" max="17" width="6" customWidth="1"/>
    <col min="18" max="18" width="0.77734375" customWidth="1"/>
  </cols>
  <sheetData>
    <row r="1" spans="1:20" ht="30.6" customHeight="1">
      <c r="A1" s="210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20" s="2" customFormat="1" ht="30.6" customHeight="1">
      <c r="A2" s="141">
        <v>42518</v>
      </c>
      <c r="B2" s="142"/>
      <c r="C2" s="1"/>
      <c r="D2" s="211" t="s"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1"/>
      <c r="O2" s="212" t="s">
        <v>24</v>
      </c>
      <c r="P2" s="213"/>
    </row>
    <row r="3" spans="1:20" s="2" customFormat="1" ht="3.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0" ht="18.899999999999999" customHeight="1">
      <c r="A4" s="214"/>
      <c r="B4" s="214"/>
      <c r="C4" s="214"/>
      <c r="D4" s="215" t="s">
        <v>1</v>
      </c>
      <c r="E4" s="215"/>
      <c r="F4" s="215"/>
      <c r="G4" s="215"/>
      <c r="H4" s="215" t="s">
        <v>2</v>
      </c>
      <c r="I4" s="215"/>
      <c r="J4" s="215"/>
      <c r="K4" s="215"/>
      <c r="L4" s="216"/>
      <c r="M4" s="216"/>
      <c r="N4" s="216"/>
      <c r="O4" s="216"/>
      <c r="P4" s="216"/>
    </row>
    <row r="5" spans="1:20" ht="18.899999999999999" customHeight="1" thickBot="1">
      <c r="A5" s="5" t="s">
        <v>25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1</v>
      </c>
      <c r="H5" s="12" t="s">
        <v>5</v>
      </c>
      <c r="I5" s="13" t="s">
        <v>6</v>
      </c>
      <c r="J5" s="14" t="s">
        <v>7</v>
      </c>
      <c r="K5" s="11" t="s">
        <v>8</v>
      </c>
      <c r="L5" s="15" t="s">
        <v>9</v>
      </c>
      <c r="M5" s="16" t="s">
        <v>10</v>
      </c>
      <c r="N5" s="17"/>
      <c r="O5" s="18" t="s">
        <v>11</v>
      </c>
      <c r="P5" s="19" t="s">
        <v>12</v>
      </c>
    </row>
    <row r="6" spans="1:20" ht="20.100000000000001" customHeight="1" thickTop="1" thickBot="1">
      <c r="A6" s="209" t="s">
        <v>32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">
        <f>SUM(M7:M12)-MIN(M7:M12)</f>
        <v>1181.6592000000001</v>
      </c>
      <c r="Q6" s="21">
        <f>RANK(P6,($P$6,$P$13,$P$20,$P$27,$P$34,$P$41,$P$48))</f>
        <v>3</v>
      </c>
    </row>
    <row r="7" spans="1:20" ht="17.100000000000001" customHeight="1" thickBot="1">
      <c r="A7" s="164" t="s">
        <v>46</v>
      </c>
      <c r="B7" s="22">
        <v>82</v>
      </c>
      <c r="C7" s="23">
        <v>1994</v>
      </c>
      <c r="D7" s="100">
        <v>90</v>
      </c>
      <c r="E7" s="101">
        <v>95</v>
      </c>
      <c r="F7" s="102">
        <v>100</v>
      </c>
      <c r="G7" s="24">
        <f t="shared" ref="G7:G12" si="0">IF(MAX(D7:F7)&lt;0,0,MAX(D7:F7))</f>
        <v>100</v>
      </c>
      <c r="H7" s="100">
        <v>110</v>
      </c>
      <c r="I7" s="101">
        <v>115</v>
      </c>
      <c r="J7" s="110">
        <v>120</v>
      </c>
      <c r="K7" s="140">
        <f t="shared" ref="K7:K12" si="1">IF(MAX(H7:J7)&lt;0,0,MAX(H7:J7))</f>
        <v>120</v>
      </c>
      <c r="L7" s="25">
        <f t="shared" ref="L7:L12" si="2">G7+K7</f>
        <v>220</v>
      </c>
      <c r="M7" s="26">
        <f t="shared" ref="M7:M12" si="3">IF(ISNUMBER(B7),(IF(174.393&lt;B7,L7,TRUNC(10^(0.794358141*((LOG((B7/174.393)/LOG(10))*(LOG((B7/174.393)/LOG(10)))))),4)*L7)),0)</f>
        <v>267.74</v>
      </c>
      <c r="N7" s="27"/>
      <c r="O7" s="34">
        <f t="shared" ref="O7:O12" si="4">M7+N7</f>
        <v>267.74</v>
      </c>
      <c r="P7" s="208">
        <f>Q6</f>
        <v>3</v>
      </c>
      <c r="R7" s="21">
        <f t="shared" ref="R7:R12" si="5">2014-C7</f>
        <v>20</v>
      </c>
    </row>
    <row r="8" spans="1:20" ht="17.100000000000001" customHeight="1" thickTop="1" thickBot="1">
      <c r="A8" s="165" t="s">
        <v>47</v>
      </c>
      <c r="B8" s="28">
        <v>95.2</v>
      </c>
      <c r="C8" s="29">
        <v>1987</v>
      </c>
      <c r="D8" s="103">
        <v>-75</v>
      </c>
      <c r="E8" s="104">
        <v>75</v>
      </c>
      <c r="F8" s="105">
        <v>-80</v>
      </c>
      <c r="G8" s="30">
        <f t="shared" si="0"/>
        <v>75</v>
      </c>
      <c r="H8" s="103">
        <v>105</v>
      </c>
      <c r="I8" s="104">
        <v>110</v>
      </c>
      <c r="J8" s="106">
        <v>115</v>
      </c>
      <c r="K8" s="157">
        <f t="shared" si="1"/>
        <v>115</v>
      </c>
      <c r="L8" s="31">
        <f t="shared" si="2"/>
        <v>190</v>
      </c>
      <c r="M8" s="32">
        <f t="shared" si="3"/>
        <v>215.59300000000002</v>
      </c>
      <c r="N8" s="33"/>
      <c r="O8" s="34">
        <f t="shared" si="4"/>
        <v>215.59300000000002</v>
      </c>
      <c r="P8" s="208"/>
      <c r="R8" s="21">
        <f t="shared" si="5"/>
        <v>27</v>
      </c>
    </row>
    <row r="9" spans="1:20" ht="17.100000000000001" customHeight="1" thickTop="1" thickBot="1">
      <c r="A9" s="165" t="s">
        <v>48</v>
      </c>
      <c r="B9" s="28">
        <v>70</v>
      </c>
      <c r="C9" s="29">
        <v>1972</v>
      </c>
      <c r="D9" s="103">
        <v>-74</v>
      </c>
      <c r="E9" s="104">
        <v>74</v>
      </c>
      <c r="F9" s="106">
        <v>-80</v>
      </c>
      <c r="G9" s="30">
        <f t="shared" si="0"/>
        <v>74</v>
      </c>
      <c r="H9" s="103">
        <v>-90</v>
      </c>
      <c r="I9" s="104">
        <v>-90</v>
      </c>
      <c r="J9" s="106">
        <v>90</v>
      </c>
      <c r="K9" s="158">
        <f t="shared" si="1"/>
        <v>90</v>
      </c>
      <c r="L9" s="31">
        <f t="shared" si="2"/>
        <v>164</v>
      </c>
      <c r="M9" s="32">
        <f t="shared" si="3"/>
        <v>218.61199999999999</v>
      </c>
      <c r="N9" s="33"/>
      <c r="O9" s="34">
        <f t="shared" si="4"/>
        <v>218.61199999999999</v>
      </c>
      <c r="P9" s="208"/>
      <c r="R9" s="21">
        <f t="shared" si="5"/>
        <v>42</v>
      </c>
      <c r="T9" s="35"/>
    </row>
    <row r="10" spans="1:20" ht="17.100000000000001" customHeight="1" thickTop="1" thickBot="1">
      <c r="A10" s="162" t="s">
        <v>49</v>
      </c>
      <c r="B10" s="28">
        <v>93.5</v>
      </c>
      <c r="C10" s="29">
        <v>1990</v>
      </c>
      <c r="D10" s="103">
        <v>75</v>
      </c>
      <c r="E10" s="104">
        <v>-80</v>
      </c>
      <c r="F10" s="106">
        <v>-80</v>
      </c>
      <c r="G10" s="30">
        <f t="shared" si="0"/>
        <v>75</v>
      </c>
      <c r="H10" s="111">
        <v>100</v>
      </c>
      <c r="I10" s="112">
        <v>-105</v>
      </c>
      <c r="J10" s="113">
        <v>0</v>
      </c>
      <c r="K10" s="30">
        <f t="shared" si="1"/>
        <v>100</v>
      </c>
      <c r="L10" s="31">
        <f t="shared" si="2"/>
        <v>175</v>
      </c>
      <c r="M10" s="32">
        <f t="shared" si="3"/>
        <v>200.095</v>
      </c>
      <c r="N10" s="33"/>
      <c r="O10" s="34">
        <f t="shared" si="4"/>
        <v>200.095</v>
      </c>
      <c r="P10" s="208"/>
      <c r="R10" s="21">
        <f t="shared" si="5"/>
        <v>24</v>
      </c>
    </row>
    <row r="11" spans="1:20" ht="17.100000000000001" customHeight="1" thickTop="1" thickBot="1">
      <c r="A11" s="162" t="s">
        <v>50</v>
      </c>
      <c r="B11" s="28">
        <v>100.7</v>
      </c>
      <c r="C11" s="29">
        <v>1995</v>
      </c>
      <c r="D11" s="103">
        <v>100</v>
      </c>
      <c r="E11" s="104">
        <v>107</v>
      </c>
      <c r="F11" s="106">
        <v>-116</v>
      </c>
      <c r="G11" s="30">
        <f t="shared" si="0"/>
        <v>107</v>
      </c>
      <c r="H11" s="103">
        <v>125</v>
      </c>
      <c r="I11" s="104">
        <v>-140</v>
      </c>
      <c r="J11" s="106">
        <v>145</v>
      </c>
      <c r="K11" s="30">
        <f t="shared" si="1"/>
        <v>145</v>
      </c>
      <c r="L11" s="31">
        <f t="shared" si="2"/>
        <v>252</v>
      </c>
      <c r="M11" s="32">
        <f t="shared" si="3"/>
        <v>279.61919999999998</v>
      </c>
      <c r="N11" s="33"/>
      <c r="O11" s="34">
        <f t="shared" si="4"/>
        <v>279.61919999999998</v>
      </c>
      <c r="P11" s="208"/>
      <c r="R11" s="21">
        <f t="shared" si="5"/>
        <v>19</v>
      </c>
    </row>
    <row r="12" spans="1:20" ht="17.100000000000001" customHeight="1" thickTop="1" thickBot="1">
      <c r="A12" s="163" t="s">
        <v>51</v>
      </c>
      <c r="B12" s="36">
        <v>78</v>
      </c>
      <c r="C12" s="37">
        <v>1956</v>
      </c>
      <c r="D12" s="107">
        <v>0</v>
      </c>
      <c r="E12" s="108">
        <v>0</v>
      </c>
      <c r="F12" s="109">
        <v>0</v>
      </c>
      <c r="G12" s="38">
        <f t="shared" si="0"/>
        <v>0</v>
      </c>
      <c r="H12" s="114">
        <v>0</v>
      </c>
      <c r="I12" s="115">
        <v>0</v>
      </c>
      <c r="J12" s="116">
        <v>0</v>
      </c>
      <c r="K12" s="38">
        <f t="shared" si="1"/>
        <v>0</v>
      </c>
      <c r="L12" s="39">
        <f t="shared" si="2"/>
        <v>0</v>
      </c>
      <c r="M12" s="40">
        <f t="shared" si="3"/>
        <v>0</v>
      </c>
      <c r="N12" s="41"/>
      <c r="O12" s="42">
        <f t="shared" si="4"/>
        <v>0</v>
      </c>
      <c r="P12" s="208"/>
      <c r="R12" s="21">
        <f t="shared" si="5"/>
        <v>58</v>
      </c>
    </row>
    <row r="13" spans="1:20" ht="20.100000000000001" customHeight="1" thickTop="1" thickBot="1">
      <c r="A13" s="209" t="s">
        <v>34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">
        <f>SUM(M14:M19)-MIN(M14:M19)</f>
        <v>1394.1268</v>
      </c>
      <c r="Q13">
        <f>RANK(P13,($P$6,$P$13,$P$20,$P$27,$P$34,$P$41,$P$48))</f>
        <v>2</v>
      </c>
    </row>
    <row r="14" spans="1:20" ht="17.100000000000001" customHeight="1" thickBot="1">
      <c r="A14" s="161" t="s">
        <v>40</v>
      </c>
      <c r="B14" s="22">
        <v>64.099999999999994</v>
      </c>
      <c r="C14" s="23">
        <v>1998</v>
      </c>
      <c r="D14" s="100">
        <v>89</v>
      </c>
      <c r="E14" s="101">
        <v>94</v>
      </c>
      <c r="F14" s="102">
        <v>-96</v>
      </c>
      <c r="G14" s="43">
        <f t="shared" ref="G14:G19" si="6">IF(MAX(D14:F14)&lt;0,0,MAX(D14:F14))</f>
        <v>94</v>
      </c>
      <c r="H14" s="118">
        <v>112</v>
      </c>
      <c r="I14" s="119">
        <v>117</v>
      </c>
      <c r="J14" s="120">
        <v>-120</v>
      </c>
      <c r="K14" s="24">
        <f t="shared" ref="K14:K19" si="7">IF(MAX(H14:J14)&lt;0,0,MAX(H14:J14))</f>
        <v>117</v>
      </c>
      <c r="L14" s="44">
        <f t="shared" ref="L14:L19" si="8">G14+K14</f>
        <v>211</v>
      </c>
      <c r="M14" s="26">
        <f t="shared" ref="M14:M19" si="9">IF(ISNUMBER(B14),(IF(174.393&lt;B14,L14,TRUNC(10^(0.794358141*((LOG((B14/174.393)/LOG(10))*(LOG((B14/174.393)/LOG(10)))))),4)*L14)),0)</f>
        <v>298.10079999999999</v>
      </c>
      <c r="N14" s="27"/>
      <c r="O14" s="45">
        <f t="shared" ref="O14:O19" si="10">M14+N14</f>
        <v>298.10079999999999</v>
      </c>
      <c r="P14" s="208">
        <f>Q13</f>
        <v>2</v>
      </c>
      <c r="R14" s="21">
        <f t="shared" ref="R14:R19" si="11">2014-C14</f>
        <v>16</v>
      </c>
    </row>
    <row r="15" spans="1:20" ht="17.100000000000001" customHeight="1" thickTop="1" thickBot="1">
      <c r="A15" s="162" t="s">
        <v>41</v>
      </c>
      <c r="B15" s="28">
        <v>63</v>
      </c>
      <c r="C15" s="29">
        <v>1999</v>
      </c>
      <c r="D15" s="103">
        <v>76</v>
      </c>
      <c r="E15" s="104">
        <v>78</v>
      </c>
      <c r="F15" s="117">
        <v>0</v>
      </c>
      <c r="G15" s="46">
        <f t="shared" si="6"/>
        <v>78</v>
      </c>
      <c r="H15" s="111">
        <v>93</v>
      </c>
      <c r="I15" s="112">
        <v>-96</v>
      </c>
      <c r="J15" s="113">
        <v>96</v>
      </c>
      <c r="K15" s="30">
        <f t="shared" si="7"/>
        <v>96</v>
      </c>
      <c r="L15" s="47">
        <f t="shared" si="8"/>
        <v>174</v>
      </c>
      <c r="M15" s="32">
        <f t="shared" si="9"/>
        <v>248.80259999999998</v>
      </c>
      <c r="N15" s="33"/>
      <c r="O15" s="48">
        <f t="shared" si="10"/>
        <v>248.80259999999998</v>
      </c>
      <c r="P15" s="208"/>
      <c r="R15" s="21">
        <f t="shared" si="11"/>
        <v>15</v>
      </c>
    </row>
    <row r="16" spans="1:20" ht="17.100000000000001" customHeight="1" thickTop="1" thickBot="1">
      <c r="A16" s="162" t="s">
        <v>44</v>
      </c>
      <c r="B16" s="28">
        <v>64.7</v>
      </c>
      <c r="C16" s="29">
        <v>2000</v>
      </c>
      <c r="D16" s="103">
        <v>73</v>
      </c>
      <c r="E16" s="104">
        <v>76</v>
      </c>
      <c r="F16" s="117">
        <v>79</v>
      </c>
      <c r="G16" s="46">
        <f t="shared" ref="G16:G18" si="12">IF(MAX(D16:F16)&lt;0,0,MAX(D16:F16))</f>
        <v>79</v>
      </c>
      <c r="H16" s="111">
        <v>108</v>
      </c>
      <c r="I16" s="112">
        <v>113</v>
      </c>
      <c r="J16" s="113">
        <v>115</v>
      </c>
      <c r="K16" s="30">
        <f t="shared" ref="K16:K18" si="13">IF(MAX(H16:J16)&lt;0,0,MAX(H16:J16))</f>
        <v>115</v>
      </c>
      <c r="L16" s="47">
        <f t="shared" ref="L16:L18" si="14">G16+K16</f>
        <v>194</v>
      </c>
      <c r="M16" s="32">
        <f t="shared" ref="M16:M18" si="15">IF(ISNUMBER(B16),(IF(174.393&lt;B16,L16,TRUNC(10^(0.794358141*((LOG((B16/174.393)/LOG(10))*(LOG((B16/174.393)/LOG(10)))))),4)*L16)),0)</f>
        <v>272.31779999999998</v>
      </c>
      <c r="N16" s="33"/>
      <c r="O16" s="48">
        <f t="shared" si="10"/>
        <v>272.31779999999998</v>
      </c>
      <c r="P16" s="208"/>
      <c r="R16" s="21">
        <f t="shared" si="11"/>
        <v>14</v>
      </c>
    </row>
    <row r="17" spans="1:18" ht="17.100000000000001" customHeight="1" thickTop="1" thickBot="1">
      <c r="A17" s="162" t="s">
        <v>41</v>
      </c>
      <c r="B17" s="28">
        <v>79.8</v>
      </c>
      <c r="C17" s="29">
        <v>1982</v>
      </c>
      <c r="D17" s="103">
        <v>-71</v>
      </c>
      <c r="E17" s="104">
        <v>-71</v>
      </c>
      <c r="F17" s="117">
        <v>-71</v>
      </c>
      <c r="G17" s="46">
        <f t="shared" si="12"/>
        <v>0</v>
      </c>
      <c r="H17" s="103">
        <v>85</v>
      </c>
      <c r="I17" s="104">
        <v>-90</v>
      </c>
      <c r="J17" s="106">
        <v>-90</v>
      </c>
      <c r="K17" s="30">
        <f t="shared" si="13"/>
        <v>85</v>
      </c>
      <c r="L17" s="47">
        <f t="shared" si="14"/>
        <v>85</v>
      </c>
      <c r="M17" s="32">
        <f t="shared" si="15"/>
        <v>104.94949999999999</v>
      </c>
      <c r="N17" s="33"/>
      <c r="O17" s="48">
        <f t="shared" si="10"/>
        <v>104.94949999999999</v>
      </c>
      <c r="P17" s="208"/>
      <c r="R17" s="21">
        <f t="shared" si="11"/>
        <v>32</v>
      </c>
    </row>
    <row r="18" spans="1:18" ht="17.100000000000001" customHeight="1" thickTop="1" thickBot="1">
      <c r="A18" s="163" t="s">
        <v>45</v>
      </c>
      <c r="B18" s="36">
        <v>53.3</v>
      </c>
      <c r="C18" s="37">
        <v>2000</v>
      </c>
      <c r="D18" s="107">
        <v>64</v>
      </c>
      <c r="E18" s="108">
        <v>67</v>
      </c>
      <c r="F18" s="49">
        <v>69</v>
      </c>
      <c r="G18" s="50">
        <f t="shared" si="12"/>
        <v>69</v>
      </c>
      <c r="H18" s="107">
        <v>83</v>
      </c>
      <c r="I18" s="108">
        <v>-87</v>
      </c>
      <c r="J18" s="109">
        <v>87</v>
      </c>
      <c r="K18" s="38">
        <f t="shared" si="13"/>
        <v>87</v>
      </c>
      <c r="L18" s="52">
        <f t="shared" si="14"/>
        <v>156</v>
      </c>
      <c r="M18" s="40">
        <f t="shared" si="15"/>
        <v>253.29719999999998</v>
      </c>
      <c r="N18" s="33"/>
      <c r="O18" s="48">
        <f t="shared" si="10"/>
        <v>253.29719999999998</v>
      </c>
      <c r="P18" s="208"/>
      <c r="R18" s="21">
        <f t="shared" si="11"/>
        <v>14</v>
      </c>
    </row>
    <row r="19" spans="1:18" ht="17.100000000000001" customHeight="1" thickTop="1" thickBot="1">
      <c r="A19" s="163" t="s">
        <v>70</v>
      </c>
      <c r="B19" s="36">
        <v>73.7</v>
      </c>
      <c r="C19" s="37">
        <v>2000</v>
      </c>
      <c r="D19" s="107">
        <v>100</v>
      </c>
      <c r="E19" s="108">
        <v>105</v>
      </c>
      <c r="F19" s="49">
        <v>108</v>
      </c>
      <c r="G19" s="50">
        <f t="shared" si="6"/>
        <v>108</v>
      </c>
      <c r="H19" s="107">
        <v>-135</v>
      </c>
      <c r="I19" s="108">
        <v>135</v>
      </c>
      <c r="J19" s="109">
        <v>141</v>
      </c>
      <c r="K19" s="38">
        <f t="shared" si="7"/>
        <v>141</v>
      </c>
      <c r="L19" s="52">
        <f t="shared" si="8"/>
        <v>249</v>
      </c>
      <c r="M19" s="40">
        <f t="shared" si="9"/>
        <v>321.60840000000002</v>
      </c>
      <c r="N19" s="41"/>
      <c r="O19" s="53">
        <f t="shared" si="10"/>
        <v>321.60840000000002</v>
      </c>
      <c r="P19" s="208"/>
      <c r="R19" s="21">
        <f t="shared" si="11"/>
        <v>14</v>
      </c>
    </row>
    <row r="20" spans="1:18" ht="20.100000000000001" customHeight="1" thickTop="1" thickBot="1">
      <c r="A20" s="209" t="s">
        <v>31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">
        <f>SUM(M21:M26)-MIN(M21:M26)</f>
        <v>1093.2234000000001</v>
      </c>
      <c r="Q20">
        <f>RANK(P20,($P$6,$P$13,$P$20,$P$27,$P$34,$P$41,$P$48))</f>
        <v>4</v>
      </c>
    </row>
    <row r="21" spans="1:18" s="60" customFormat="1" ht="17.100000000000001" customHeight="1" thickBot="1">
      <c r="A21" s="54" t="s">
        <v>64</v>
      </c>
      <c r="B21" s="55">
        <v>85.6</v>
      </c>
      <c r="C21" s="56">
        <v>1990</v>
      </c>
      <c r="D21" s="101">
        <v>93</v>
      </c>
      <c r="E21" s="121">
        <v>100</v>
      </c>
      <c r="F21" s="110">
        <v>106</v>
      </c>
      <c r="G21" s="24">
        <f t="shared" ref="G21:G26" si="16">IF(MAX(D21:F21)&lt;0,0,MAX(D21:F21))</f>
        <v>106</v>
      </c>
      <c r="H21" s="128">
        <v>115</v>
      </c>
      <c r="I21" s="121">
        <v>-122</v>
      </c>
      <c r="J21" s="129">
        <v>122</v>
      </c>
      <c r="K21" s="24">
        <f t="shared" ref="K21:K26" si="17">IF(MAX(H21:J21)&lt;0,0,MAX(H21:J21))</f>
        <v>122</v>
      </c>
      <c r="L21" s="57">
        <f t="shared" ref="L21:L26" si="18">G21+K21</f>
        <v>228</v>
      </c>
      <c r="M21" s="58">
        <f t="shared" ref="M21:M26" si="19">IF(ISNUMBER(B21),(IF(174.393&lt;B21,L21,TRUNC(10^(0.794358141*((LOG((B21/174.393)/LOG(10))*(LOG((B21/174.393)/LOG(10)))))),4)*L21)),0)</f>
        <v>271.50240000000002</v>
      </c>
      <c r="N21" s="27"/>
      <c r="O21" s="59">
        <f t="shared" ref="O21:O26" si="20">M21+N21</f>
        <v>271.50240000000002</v>
      </c>
      <c r="P21" s="208">
        <f>Q20</f>
        <v>4</v>
      </c>
      <c r="R21" s="21">
        <f t="shared" ref="R21:R26" si="21">2014-C21</f>
        <v>24</v>
      </c>
    </row>
    <row r="22" spans="1:18" s="60" customFormat="1" ht="17.100000000000001" customHeight="1" thickTop="1" thickBot="1">
      <c r="A22" s="61" t="s">
        <v>65</v>
      </c>
      <c r="B22" s="62">
        <v>78.2</v>
      </c>
      <c r="C22" s="63">
        <v>1998</v>
      </c>
      <c r="D22" s="122">
        <v>70</v>
      </c>
      <c r="E22" s="123">
        <v>-75</v>
      </c>
      <c r="F22" s="122">
        <v>-75</v>
      </c>
      <c r="G22" s="30">
        <f t="shared" si="16"/>
        <v>70</v>
      </c>
      <c r="H22" s="130">
        <v>85</v>
      </c>
      <c r="I22" s="123">
        <v>90</v>
      </c>
      <c r="J22" s="124">
        <v>-96</v>
      </c>
      <c r="K22" s="30">
        <f>IF(MAX(H22:J22)&lt;0,0,MAX(H22:J22))</f>
        <v>90</v>
      </c>
      <c r="L22" s="64">
        <f>G22+K22</f>
        <v>160</v>
      </c>
      <c r="M22" s="65">
        <f t="shared" si="19"/>
        <v>199.744</v>
      </c>
      <c r="N22" s="33"/>
      <c r="O22" s="66">
        <f t="shared" si="20"/>
        <v>199.744</v>
      </c>
      <c r="P22" s="208"/>
      <c r="R22" s="21">
        <f t="shared" si="21"/>
        <v>16</v>
      </c>
    </row>
    <row r="23" spans="1:18" s="60" customFormat="1" ht="17.100000000000001" customHeight="1" thickTop="1" thickBot="1">
      <c r="A23" s="61" t="s">
        <v>66</v>
      </c>
      <c r="B23" s="62">
        <v>106.2</v>
      </c>
      <c r="C23" s="63">
        <v>1958</v>
      </c>
      <c r="D23" s="122">
        <v>75</v>
      </c>
      <c r="E23" s="104">
        <v>-84</v>
      </c>
      <c r="F23" s="105">
        <v>-84</v>
      </c>
      <c r="G23" s="30">
        <f t="shared" si="16"/>
        <v>75</v>
      </c>
      <c r="H23" s="130">
        <v>105</v>
      </c>
      <c r="I23" s="123">
        <v>110</v>
      </c>
      <c r="J23" s="124">
        <v>115</v>
      </c>
      <c r="K23" s="30">
        <f>IF(MAX(H23:J23)&lt;0,0,MAX(H23:J23))</f>
        <v>115</v>
      </c>
      <c r="L23" s="64">
        <f>G23+K23</f>
        <v>190</v>
      </c>
      <c r="M23" s="65">
        <f t="shared" si="19"/>
        <v>206.815</v>
      </c>
      <c r="N23" s="33"/>
      <c r="O23" s="66">
        <f t="shared" si="20"/>
        <v>206.815</v>
      </c>
      <c r="P23" s="208"/>
      <c r="R23" s="21">
        <f t="shared" si="21"/>
        <v>56</v>
      </c>
    </row>
    <row r="24" spans="1:18" s="60" customFormat="1" ht="17.100000000000001" customHeight="1" thickTop="1" thickBot="1">
      <c r="A24" s="61" t="s">
        <v>67</v>
      </c>
      <c r="B24" s="62">
        <v>95.2</v>
      </c>
      <c r="C24" s="63">
        <v>1986</v>
      </c>
      <c r="D24" s="122">
        <v>80</v>
      </c>
      <c r="E24" s="104">
        <v>85</v>
      </c>
      <c r="F24" s="104">
        <v>90</v>
      </c>
      <c r="G24" s="30">
        <f t="shared" si="16"/>
        <v>90</v>
      </c>
      <c r="H24" s="130">
        <v>110</v>
      </c>
      <c r="I24" s="104">
        <v>115</v>
      </c>
      <c r="J24" s="131">
        <v>-120</v>
      </c>
      <c r="K24" s="30">
        <f t="shared" si="17"/>
        <v>115</v>
      </c>
      <c r="L24" s="64">
        <f t="shared" si="18"/>
        <v>205</v>
      </c>
      <c r="M24" s="65">
        <f t="shared" si="19"/>
        <v>232.61350000000002</v>
      </c>
      <c r="N24" s="33"/>
      <c r="O24" s="66">
        <f t="shared" si="20"/>
        <v>232.61350000000002</v>
      </c>
      <c r="P24" s="208"/>
      <c r="R24" s="21">
        <f t="shared" si="21"/>
        <v>28</v>
      </c>
    </row>
    <row r="25" spans="1:18" s="60" customFormat="1" ht="17.100000000000001" customHeight="1" thickTop="1" thickBot="1">
      <c r="A25" s="61" t="s">
        <v>68</v>
      </c>
      <c r="B25" s="62">
        <v>65.400000000000006</v>
      </c>
      <c r="C25" s="63">
        <v>2001</v>
      </c>
      <c r="D25" s="122">
        <v>53</v>
      </c>
      <c r="E25" s="123">
        <v>56</v>
      </c>
      <c r="F25" s="124">
        <v>58</v>
      </c>
      <c r="G25" s="30">
        <f t="shared" si="16"/>
        <v>58</v>
      </c>
      <c r="H25" s="130">
        <v>65</v>
      </c>
      <c r="I25" s="123">
        <v>70</v>
      </c>
      <c r="J25" s="124">
        <v>73</v>
      </c>
      <c r="K25" s="30">
        <f t="shared" si="17"/>
        <v>73</v>
      </c>
      <c r="L25" s="64">
        <f>G25+K25</f>
        <v>131</v>
      </c>
      <c r="M25" s="65">
        <f t="shared" si="19"/>
        <v>182.54849999999999</v>
      </c>
      <c r="N25" s="33"/>
      <c r="O25" s="66">
        <f t="shared" si="20"/>
        <v>182.54849999999999</v>
      </c>
      <c r="P25" s="208"/>
      <c r="R25" s="21">
        <f t="shared" si="21"/>
        <v>13</v>
      </c>
    </row>
    <row r="26" spans="1:18" s="60" customFormat="1" ht="17.100000000000001" customHeight="1" thickTop="1" thickBot="1">
      <c r="A26" s="67"/>
      <c r="B26" s="68">
        <v>30</v>
      </c>
      <c r="C26" s="69"/>
      <c r="D26" s="125">
        <v>0</v>
      </c>
      <c r="E26" s="126">
        <v>0</v>
      </c>
      <c r="F26" s="127">
        <v>0</v>
      </c>
      <c r="G26" s="30">
        <f t="shared" si="16"/>
        <v>0</v>
      </c>
      <c r="H26" s="132">
        <v>0</v>
      </c>
      <c r="I26" s="132">
        <v>0</v>
      </c>
      <c r="J26" s="133">
        <v>0</v>
      </c>
      <c r="K26" s="30">
        <f t="shared" si="17"/>
        <v>0</v>
      </c>
      <c r="L26" s="70">
        <f t="shared" si="18"/>
        <v>0</v>
      </c>
      <c r="M26" s="71">
        <f t="shared" si="19"/>
        <v>0</v>
      </c>
      <c r="N26" s="41"/>
      <c r="O26" s="72">
        <f t="shared" si="20"/>
        <v>0</v>
      </c>
      <c r="P26" s="208"/>
      <c r="R26" s="21">
        <f t="shared" si="21"/>
        <v>2014</v>
      </c>
    </row>
    <row r="27" spans="1:18" ht="20.100000000000001" hidden="1" customHeight="1" thickTop="1" thickBot="1">
      <c r="A27" s="207" t="s">
        <v>30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">
        <f>SUM(M28:M33)-MIN(M28:M33)</f>
        <v>0</v>
      </c>
      <c r="Q27">
        <f>RANK(P27,($P$6,$P$13,$P$20,$P$27,$P$34,$P$41,$P$48))</f>
        <v>7</v>
      </c>
    </row>
    <row r="28" spans="1:18" ht="17.100000000000001" hidden="1" customHeight="1" thickBot="1">
      <c r="A28" s="73"/>
      <c r="B28" s="55">
        <v>30</v>
      </c>
      <c r="C28" s="56"/>
      <c r="D28" s="134">
        <v>0</v>
      </c>
      <c r="E28" s="101">
        <v>0</v>
      </c>
      <c r="F28" s="110">
        <v>0</v>
      </c>
      <c r="G28" s="140">
        <f t="shared" ref="G28:G33" si="22">IF(MAX(D28:F28)&lt;0,0,MAX(D28:F28))</f>
        <v>0</v>
      </c>
      <c r="H28" s="100">
        <v>0</v>
      </c>
      <c r="I28" s="101">
        <v>0</v>
      </c>
      <c r="J28" s="110">
        <v>0</v>
      </c>
      <c r="K28" s="24">
        <f t="shared" ref="K28:K33" si="23">IF(MAX(H28:J28)&lt;0,0,MAX(H28:J28))</f>
        <v>0</v>
      </c>
      <c r="L28" s="57">
        <f t="shared" ref="L28:L33" si="24">G28+K28</f>
        <v>0</v>
      </c>
      <c r="M28" s="58">
        <f t="shared" ref="M28:M33" si="25">IF(ISNUMBER(B28),(IF(174.393&lt;B28,L28,TRUNC(10^(0.794358141*((LOG((B28/174.393)/LOG(10))*(LOG((B28/174.393)/LOG(10)))))),4)*L28)),0)</f>
        <v>0</v>
      </c>
      <c r="N28" s="27"/>
      <c r="O28" s="59">
        <f t="shared" ref="O28:O33" si="26">M28+N28</f>
        <v>0</v>
      </c>
      <c r="P28" s="208">
        <f>Q27</f>
        <v>7</v>
      </c>
      <c r="Q28" s="74"/>
      <c r="R28" s="21">
        <f t="shared" ref="R28:R33" si="27">2014-C28</f>
        <v>2014</v>
      </c>
    </row>
    <row r="29" spans="1:18" ht="17.100000000000001" hidden="1" customHeight="1" thickTop="1" thickBot="1">
      <c r="A29" s="61"/>
      <c r="B29" s="62">
        <v>30</v>
      </c>
      <c r="C29" s="63"/>
      <c r="D29" s="103">
        <v>0</v>
      </c>
      <c r="E29" s="104">
        <v>0</v>
      </c>
      <c r="F29" s="106">
        <v>0</v>
      </c>
      <c r="G29" s="139">
        <f t="shared" si="22"/>
        <v>0</v>
      </c>
      <c r="H29" s="103">
        <v>0</v>
      </c>
      <c r="I29" s="104">
        <v>0</v>
      </c>
      <c r="J29" s="106">
        <v>0</v>
      </c>
      <c r="K29" s="30">
        <f t="shared" si="23"/>
        <v>0</v>
      </c>
      <c r="L29" s="64">
        <f t="shared" si="24"/>
        <v>0</v>
      </c>
      <c r="M29" s="65">
        <f t="shared" si="25"/>
        <v>0</v>
      </c>
      <c r="N29" s="33"/>
      <c r="O29" s="66">
        <f t="shared" si="26"/>
        <v>0</v>
      </c>
      <c r="P29" s="208"/>
      <c r="Q29" s="74"/>
      <c r="R29" s="21">
        <f t="shared" si="27"/>
        <v>2014</v>
      </c>
    </row>
    <row r="30" spans="1:18" ht="17.100000000000001" hidden="1" customHeight="1" thickTop="1" thickBot="1">
      <c r="A30" s="61"/>
      <c r="B30" s="62">
        <v>30</v>
      </c>
      <c r="C30" s="63"/>
      <c r="D30" s="122">
        <v>0</v>
      </c>
      <c r="E30" s="104">
        <v>0</v>
      </c>
      <c r="F30" s="106">
        <v>0</v>
      </c>
      <c r="G30" s="30">
        <f t="shared" si="22"/>
        <v>0</v>
      </c>
      <c r="H30" s="103">
        <v>0</v>
      </c>
      <c r="I30" s="104">
        <v>0</v>
      </c>
      <c r="J30" s="106">
        <v>0</v>
      </c>
      <c r="K30" s="30">
        <f t="shared" si="23"/>
        <v>0</v>
      </c>
      <c r="L30" s="64">
        <f t="shared" si="24"/>
        <v>0</v>
      </c>
      <c r="M30" s="65">
        <f t="shared" si="25"/>
        <v>0</v>
      </c>
      <c r="N30" s="33"/>
      <c r="O30" s="66">
        <f t="shared" si="26"/>
        <v>0</v>
      </c>
      <c r="P30" s="208"/>
      <c r="Q30" s="74"/>
      <c r="R30" s="21">
        <f t="shared" si="27"/>
        <v>2014</v>
      </c>
    </row>
    <row r="31" spans="1:18" ht="17.100000000000001" hidden="1" customHeight="1" thickTop="1" thickBot="1">
      <c r="A31" s="61"/>
      <c r="B31" s="62">
        <v>30</v>
      </c>
      <c r="C31" s="63"/>
      <c r="D31" s="122">
        <v>0</v>
      </c>
      <c r="E31" s="104">
        <v>0</v>
      </c>
      <c r="F31" s="106">
        <v>0</v>
      </c>
      <c r="G31" s="30">
        <f t="shared" si="22"/>
        <v>0</v>
      </c>
      <c r="H31" s="111">
        <v>0</v>
      </c>
      <c r="I31" s="112">
        <v>0</v>
      </c>
      <c r="J31" s="113">
        <v>0</v>
      </c>
      <c r="K31" s="30">
        <f t="shared" si="23"/>
        <v>0</v>
      </c>
      <c r="L31" s="64">
        <f t="shared" si="24"/>
        <v>0</v>
      </c>
      <c r="M31" s="65">
        <f t="shared" si="25"/>
        <v>0</v>
      </c>
      <c r="N31" s="33"/>
      <c r="O31" s="66">
        <f t="shared" si="26"/>
        <v>0</v>
      </c>
      <c r="P31" s="208"/>
      <c r="Q31" s="74"/>
      <c r="R31" s="21">
        <f t="shared" si="27"/>
        <v>2014</v>
      </c>
    </row>
    <row r="32" spans="1:18" ht="17.100000000000001" hidden="1" customHeight="1" thickTop="1" thickBot="1">
      <c r="A32" s="61"/>
      <c r="B32" s="62">
        <v>30</v>
      </c>
      <c r="C32" s="63"/>
      <c r="D32" s="122">
        <v>0</v>
      </c>
      <c r="E32" s="104">
        <v>0</v>
      </c>
      <c r="F32" s="106">
        <v>0</v>
      </c>
      <c r="G32" s="30">
        <f t="shared" si="22"/>
        <v>0</v>
      </c>
      <c r="H32" s="103">
        <v>0</v>
      </c>
      <c r="I32" s="104">
        <v>0</v>
      </c>
      <c r="J32" s="106">
        <v>0</v>
      </c>
      <c r="K32" s="30">
        <f t="shared" si="23"/>
        <v>0</v>
      </c>
      <c r="L32" s="64">
        <f t="shared" si="24"/>
        <v>0</v>
      </c>
      <c r="M32" s="65">
        <f t="shared" si="25"/>
        <v>0</v>
      </c>
      <c r="N32" s="33"/>
      <c r="O32" s="66">
        <f t="shared" si="26"/>
        <v>0</v>
      </c>
      <c r="P32" s="208"/>
      <c r="R32" s="21">
        <f t="shared" si="27"/>
        <v>2014</v>
      </c>
    </row>
    <row r="33" spans="1:20" ht="17.100000000000001" hidden="1" customHeight="1" thickTop="1" thickBot="1">
      <c r="A33" s="67"/>
      <c r="B33" s="68">
        <v>30</v>
      </c>
      <c r="C33" s="69"/>
      <c r="D33" s="125">
        <v>0</v>
      </c>
      <c r="E33" s="108">
        <v>0</v>
      </c>
      <c r="F33" s="109">
        <v>0</v>
      </c>
      <c r="G33" s="38">
        <f t="shared" si="22"/>
        <v>0</v>
      </c>
      <c r="H33" s="114">
        <v>0</v>
      </c>
      <c r="I33" s="115">
        <v>0</v>
      </c>
      <c r="J33" s="116">
        <v>0</v>
      </c>
      <c r="K33" s="38">
        <f t="shared" si="23"/>
        <v>0</v>
      </c>
      <c r="L33" s="70">
        <f t="shared" si="24"/>
        <v>0</v>
      </c>
      <c r="M33" s="71">
        <f t="shared" si="25"/>
        <v>0</v>
      </c>
      <c r="N33" s="41"/>
      <c r="O33" s="72">
        <f t="shared" si="26"/>
        <v>0</v>
      </c>
      <c r="P33" s="208"/>
      <c r="R33" s="21">
        <f t="shared" si="27"/>
        <v>2014</v>
      </c>
    </row>
    <row r="34" spans="1:20" ht="20.100000000000001" customHeight="1" thickTop="1" thickBot="1">
      <c r="A34" s="207" t="s">
        <v>28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">
        <f>SUM(M35:M40)-MIN(M35:M40)</f>
        <v>1412.0910999999999</v>
      </c>
      <c r="Q34">
        <f>RANK(P34,($P$6,$P$13,$P$20,$P$27,$P$34,$P$41,$P$48))</f>
        <v>1</v>
      </c>
    </row>
    <row r="35" spans="1:20" ht="17.100000000000001" customHeight="1" thickBot="1">
      <c r="A35" s="160" t="s">
        <v>69</v>
      </c>
      <c r="B35" s="55">
        <v>84.9</v>
      </c>
      <c r="C35" s="56">
        <v>1990</v>
      </c>
      <c r="D35" s="134">
        <v>-95</v>
      </c>
      <c r="E35" s="101">
        <v>95</v>
      </c>
      <c r="F35" s="110">
        <v>102</v>
      </c>
      <c r="G35" s="140">
        <f t="shared" ref="G35:G40" si="28">IF(MAX(D35:F35)&lt;0,0,MAX(D35:F35))</f>
        <v>102</v>
      </c>
      <c r="H35" s="100">
        <v>-130</v>
      </c>
      <c r="I35" s="101">
        <v>-130</v>
      </c>
      <c r="J35" s="110">
        <v>130</v>
      </c>
      <c r="K35" s="24">
        <f t="shared" ref="K35:K40" si="29">IF(MAX(H35:J35)&lt;0,0,MAX(H35:J35))</f>
        <v>130</v>
      </c>
      <c r="L35" s="57">
        <f t="shared" ref="L35:L40" si="30">G35+K35</f>
        <v>232</v>
      </c>
      <c r="M35" s="58">
        <f t="shared" ref="M35:M40" si="31">IF(ISNUMBER(B35),(IF(174.393&lt;B35,L35,TRUNC(10^(0.794358141*((LOG((B35/174.393)/LOG(10))*(LOG((B35/174.393)/LOG(10)))))),4)*L35)),0)</f>
        <v>277.4024</v>
      </c>
      <c r="N35" s="27"/>
      <c r="O35" s="59">
        <f t="shared" ref="O35:O40" si="32">M35+N35</f>
        <v>277.4024</v>
      </c>
      <c r="P35" s="208">
        <f>Q34</f>
        <v>1</v>
      </c>
      <c r="Q35" s="74"/>
      <c r="R35" s="21">
        <f t="shared" ref="R35:R40" si="33">2014-C35</f>
        <v>24</v>
      </c>
    </row>
    <row r="36" spans="1:20" ht="17.100000000000001" customHeight="1" thickTop="1" thickBot="1">
      <c r="A36" s="61" t="s">
        <v>36</v>
      </c>
      <c r="B36" s="62">
        <v>94.7</v>
      </c>
      <c r="C36" s="63">
        <v>1982</v>
      </c>
      <c r="D36" s="103">
        <v>107</v>
      </c>
      <c r="E36" s="104">
        <v>112</v>
      </c>
      <c r="F36" s="106">
        <v>118</v>
      </c>
      <c r="G36" s="139">
        <f t="shared" si="28"/>
        <v>118</v>
      </c>
      <c r="H36" s="103">
        <v>137</v>
      </c>
      <c r="I36" s="104">
        <v>-145</v>
      </c>
      <c r="J36" s="106">
        <v>150</v>
      </c>
      <c r="K36" s="30">
        <f t="shared" si="29"/>
        <v>150</v>
      </c>
      <c r="L36" s="64">
        <f t="shared" si="30"/>
        <v>268</v>
      </c>
      <c r="M36" s="65">
        <f t="shared" si="31"/>
        <v>304.76959999999997</v>
      </c>
      <c r="N36" s="33"/>
      <c r="O36" s="66">
        <f t="shared" si="32"/>
        <v>304.76959999999997</v>
      </c>
      <c r="P36" s="208"/>
      <c r="Q36" s="74"/>
      <c r="R36" s="21">
        <f t="shared" si="33"/>
        <v>32</v>
      </c>
    </row>
    <row r="37" spans="1:20" ht="17.100000000000001" customHeight="1" thickTop="1" thickBot="1">
      <c r="A37" s="61" t="s">
        <v>37</v>
      </c>
      <c r="B37" s="62">
        <v>90.2</v>
      </c>
      <c r="C37" s="63">
        <v>1984</v>
      </c>
      <c r="D37" s="106">
        <v>-105</v>
      </c>
      <c r="E37" s="104">
        <v>-105</v>
      </c>
      <c r="F37" s="106">
        <v>110</v>
      </c>
      <c r="G37" s="30">
        <f t="shared" si="28"/>
        <v>110</v>
      </c>
      <c r="H37" s="103">
        <v>140</v>
      </c>
      <c r="I37" s="104">
        <v>-145</v>
      </c>
      <c r="J37" s="106">
        <v>148</v>
      </c>
      <c r="K37" s="30">
        <f t="shared" si="29"/>
        <v>148</v>
      </c>
      <c r="L37" s="64">
        <f t="shared" si="30"/>
        <v>258</v>
      </c>
      <c r="M37" s="65">
        <f t="shared" si="31"/>
        <v>299.71859999999998</v>
      </c>
      <c r="N37" s="33"/>
      <c r="O37" s="66">
        <f t="shared" si="32"/>
        <v>299.71859999999998</v>
      </c>
      <c r="P37" s="208"/>
      <c r="Q37" s="74"/>
      <c r="R37" s="21">
        <f t="shared" si="33"/>
        <v>30</v>
      </c>
    </row>
    <row r="38" spans="1:20" ht="17.100000000000001" customHeight="1" thickTop="1" thickBot="1">
      <c r="A38" s="61" t="s">
        <v>38</v>
      </c>
      <c r="B38" s="62">
        <v>93.2</v>
      </c>
      <c r="C38" s="63">
        <v>1989</v>
      </c>
      <c r="D38" s="122">
        <v>90</v>
      </c>
      <c r="E38" s="104">
        <v>-95</v>
      </c>
      <c r="F38" s="106">
        <v>-100</v>
      </c>
      <c r="G38" s="30">
        <f t="shared" si="28"/>
        <v>90</v>
      </c>
      <c r="H38" s="111">
        <v>125</v>
      </c>
      <c r="I38" s="112">
        <v>130</v>
      </c>
      <c r="J38" s="113">
        <v>-135</v>
      </c>
      <c r="K38" s="30">
        <f t="shared" si="29"/>
        <v>130</v>
      </c>
      <c r="L38" s="64">
        <f t="shared" si="30"/>
        <v>220</v>
      </c>
      <c r="M38" s="65">
        <f t="shared" si="31"/>
        <v>251.9</v>
      </c>
      <c r="N38" s="33"/>
      <c r="O38" s="66">
        <f t="shared" si="32"/>
        <v>251.9</v>
      </c>
      <c r="P38" s="208"/>
      <c r="Q38" s="74"/>
      <c r="R38" s="21">
        <f t="shared" si="33"/>
        <v>25</v>
      </c>
    </row>
    <row r="39" spans="1:20" ht="17.100000000000001" customHeight="1" thickTop="1" thickBot="1">
      <c r="A39" s="61" t="s">
        <v>71</v>
      </c>
      <c r="B39" s="62">
        <v>85.1</v>
      </c>
      <c r="C39" s="63">
        <v>1995</v>
      </c>
      <c r="D39" s="122">
        <v>-100</v>
      </c>
      <c r="E39" s="104">
        <v>100</v>
      </c>
      <c r="F39" s="106">
        <v>-105</v>
      </c>
      <c r="G39" s="30">
        <f t="shared" si="28"/>
        <v>100</v>
      </c>
      <c r="H39" s="103">
        <v>120</v>
      </c>
      <c r="I39" s="104">
        <v>-125</v>
      </c>
      <c r="J39" s="106">
        <v>125</v>
      </c>
      <c r="K39" s="30">
        <f t="shared" si="29"/>
        <v>125</v>
      </c>
      <c r="L39" s="64">
        <f t="shared" si="30"/>
        <v>225</v>
      </c>
      <c r="M39" s="65">
        <f t="shared" si="31"/>
        <v>268.71749999999997</v>
      </c>
      <c r="N39" s="33"/>
      <c r="O39" s="66">
        <f t="shared" si="32"/>
        <v>268.71749999999997</v>
      </c>
      <c r="P39" s="208"/>
      <c r="R39" s="21">
        <f t="shared" si="33"/>
        <v>19</v>
      </c>
    </row>
    <row r="40" spans="1:20" ht="17.100000000000001" customHeight="1" thickTop="1" thickBot="1">
      <c r="A40" s="67" t="s">
        <v>39</v>
      </c>
      <c r="B40" s="68">
        <v>82.1</v>
      </c>
      <c r="C40" s="69">
        <v>1987</v>
      </c>
      <c r="D40" s="125">
        <v>90</v>
      </c>
      <c r="E40" s="108">
        <v>95</v>
      </c>
      <c r="F40" s="109">
        <v>100</v>
      </c>
      <c r="G40" s="38">
        <f t="shared" si="28"/>
        <v>100</v>
      </c>
      <c r="H40" s="114">
        <v>110</v>
      </c>
      <c r="I40" s="115">
        <v>-115</v>
      </c>
      <c r="J40" s="116">
        <v>115</v>
      </c>
      <c r="K40" s="38">
        <f t="shared" si="29"/>
        <v>115</v>
      </c>
      <c r="L40" s="70">
        <f t="shared" si="30"/>
        <v>215</v>
      </c>
      <c r="M40" s="71">
        <f t="shared" si="31"/>
        <v>261.483</v>
      </c>
      <c r="N40" s="41"/>
      <c r="O40" s="72">
        <f t="shared" si="32"/>
        <v>261.483</v>
      </c>
      <c r="P40" s="208"/>
      <c r="R40" s="21">
        <f t="shared" si="33"/>
        <v>27</v>
      </c>
    </row>
    <row r="41" spans="1:20" ht="20.100000000000001" customHeight="1" thickTop="1" thickBot="1">
      <c r="A41" s="209" t="s">
        <v>27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">
        <f>SUM(M42:M47)-MIN(M42:M47)</f>
        <v>1056.0070000000001</v>
      </c>
      <c r="Q41">
        <f>RANK(P41,($P$6,$P$13,$P$20,$P$27,$P$34,$P$41,$P$48))</f>
        <v>5</v>
      </c>
    </row>
    <row r="42" spans="1:20" ht="17.100000000000001" customHeight="1" thickBot="1">
      <c r="A42" s="54" t="s">
        <v>52</v>
      </c>
      <c r="B42" s="55">
        <v>86.8</v>
      </c>
      <c r="C42" s="56">
        <v>1989</v>
      </c>
      <c r="D42" s="101">
        <v>85</v>
      </c>
      <c r="E42" s="121">
        <v>-90</v>
      </c>
      <c r="F42" s="102">
        <v>90</v>
      </c>
      <c r="G42" s="46">
        <f t="shared" ref="G42:G47" si="34">IF(MAX(D42:F42)&lt;0,0,MAX(D42:F42))</f>
        <v>90</v>
      </c>
      <c r="H42" s="118">
        <v>105</v>
      </c>
      <c r="I42" s="119">
        <v>110</v>
      </c>
      <c r="J42" s="89">
        <v>115</v>
      </c>
      <c r="K42" s="24">
        <f t="shared" ref="K42:K47" si="35">IF(MAX(H42:J42)&lt;0,0,MAX(H42:J42))</f>
        <v>115</v>
      </c>
      <c r="L42" s="44">
        <f t="shared" ref="L42:L47" si="36">G42+K42</f>
        <v>205</v>
      </c>
      <c r="M42" s="26">
        <f t="shared" ref="M42:M47" si="37">IF(ISNUMBER(B42),(IF(174.393&lt;B42,L42,TRUNC(10^(0.794358141*((LOG((B42/174.393)/LOG(10))*(LOG((B42/174.393)/LOG(10)))))),4)*L42)),0)</f>
        <v>242.47400000000002</v>
      </c>
      <c r="N42" s="27"/>
      <c r="O42" s="59">
        <f t="shared" ref="O42:O47" si="38">M42+N42</f>
        <v>242.47400000000002</v>
      </c>
      <c r="P42" s="208">
        <f>Q41</f>
        <v>5</v>
      </c>
      <c r="R42" s="21">
        <f t="shared" ref="R42:R47" si="39">2014-C42</f>
        <v>25</v>
      </c>
    </row>
    <row r="43" spans="1:20" ht="17.100000000000001" customHeight="1" thickTop="1" thickBot="1">
      <c r="A43" s="61" t="s">
        <v>53</v>
      </c>
      <c r="B43" s="62">
        <v>80</v>
      </c>
      <c r="C43" s="63">
        <v>1987</v>
      </c>
      <c r="D43" s="135">
        <v>45</v>
      </c>
      <c r="E43" s="104">
        <v>50</v>
      </c>
      <c r="F43" s="156">
        <v>55</v>
      </c>
      <c r="G43" s="154">
        <f t="shared" si="34"/>
        <v>55</v>
      </c>
      <c r="H43" s="103">
        <v>65</v>
      </c>
      <c r="I43" s="104">
        <v>70</v>
      </c>
      <c r="J43" s="106">
        <v>-75</v>
      </c>
      <c r="K43" s="30">
        <f t="shared" si="35"/>
        <v>70</v>
      </c>
      <c r="L43" s="47">
        <f t="shared" si="36"/>
        <v>125</v>
      </c>
      <c r="M43" s="32">
        <f t="shared" si="37"/>
        <v>154.125</v>
      </c>
      <c r="N43" s="33"/>
      <c r="O43" s="66">
        <f t="shared" si="38"/>
        <v>154.125</v>
      </c>
      <c r="P43" s="208"/>
      <c r="R43" s="21">
        <f t="shared" si="39"/>
        <v>27</v>
      </c>
    </row>
    <row r="44" spans="1:20" ht="17.100000000000001" customHeight="1" thickTop="1" thickBot="1">
      <c r="A44" s="61" t="s">
        <v>54</v>
      </c>
      <c r="B44" s="62">
        <v>67.7</v>
      </c>
      <c r="C44" s="63">
        <v>2000</v>
      </c>
      <c r="D44" s="136">
        <v>55</v>
      </c>
      <c r="E44" s="123">
        <v>60</v>
      </c>
      <c r="F44" s="117">
        <v>65</v>
      </c>
      <c r="G44" s="46">
        <f t="shared" si="34"/>
        <v>65</v>
      </c>
      <c r="H44" s="103">
        <v>80</v>
      </c>
      <c r="I44" s="104">
        <v>85</v>
      </c>
      <c r="J44" s="106">
        <v>-90</v>
      </c>
      <c r="K44" s="30">
        <f t="shared" si="35"/>
        <v>85</v>
      </c>
      <c r="L44" s="47">
        <f t="shared" si="36"/>
        <v>150</v>
      </c>
      <c r="M44" s="32">
        <f t="shared" si="37"/>
        <v>204.26999999999998</v>
      </c>
      <c r="N44" s="33"/>
      <c r="O44" s="66">
        <f t="shared" si="38"/>
        <v>204.26999999999998</v>
      </c>
      <c r="P44" s="208"/>
      <c r="R44" s="21">
        <f t="shared" si="39"/>
        <v>14</v>
      </c>
    </row>
    <row r="45" spans="1:20" ht="17.100000000000001" customHeight="1" thickTop="1" thickBot="1">
      <c r="A45" s="61" t="s">
        <v>55</v>
      </c>
      <c r="B45" s="62">
        <v>115</v>
      </c>
      <c r="C45" s="63">
        <v>1958</v>
      </c>
      <c r="D45" s="136">
        <v>50</v>
      </c>
      <c r="E45" s="123">
        <v>55</v>
      </c>
      <c r="F45" s="117">
        <v>60</v>
      </c>
      <c r="G45" s="46">
        <f t="shared" si="34"/>
        <v>60</v>
      </c>
      <c r="H45" s="103">
        <v>60</v>
      </c>
      <c r="I45" s="104">
        <v>70</v>
      </c>
      <c r="J45" s="90">
        <v>80</v>
      </c>
      <c r="K45" s="30">
        <f t="shared" si="35"/>
        <v>80</v>
      </c>
      <c r="L45" s="47">
        <f t="shared" si="36"/>
        <v>140</v>
      </c>
      <c r="M45" s="32">
        <f t="shared" si="37"/>
        <v>148.62400000000002</v>
      </c>
      <c r="N45" s="33"/>
      <c r="O45" s="66">
        <f t="shared" si="38"/>
        <v>148.62400000000002</v>
      </c>
      <c r="P45" s="208"/>
      <c r="R45" s="21">
        <f t="shared" si="39"/>
        <v>56</v>
      </c>
    </row>
    <row r="46" spans="1:20" ht="17.100000000000001" customHeight="1" thickTop="1" thickBot="1">
      <c r="A46" s="61" t="s">
        <v>56</v>
      </c>
      <c r="B46" s="62">
        <v>87.4</v>
      </c>
      <c r="C46" s="63">
        <v>1986</v>
      </c>
      <c r="D46" s="136">
        <v>-110</v>
      </c>
      <c r="E46" s="106">
        <v>110</v>
      </c>
      <c r="F46" s="155">
        <v>-120</v>
      </c>
      <c r="G46" s="75">
        <f t="shared" si="34"/>
        <v>110</v>
      </c>
      <c r="H46" s="111">
        <v>140</v>
      </c>
      <c r="I46" s="112">
        <v>150</v>
      </c>
      <c r="J46" s="91">
        <v>-160</v>
      </c>
      <c r="K46" s="30">
        <f t="shared" si="35"/>
        <v>150</v>
      </c>
      <c r="L46" s="47">
        <f t="shared" si="36"/>
        <v>260</v>
      </c>
      <c r="M46" s="32">
        <f t="shared" si="37"/>
        <v>306.51400000000001</v>
      </c>
      <c r="N46" s="33"/>
      <c r="O46" s="66">
        <f t="shared" si="38"/>
        <v>306.51400000000001</v>
      </c>
      <c r="P46" s="208"/>
      <c r="R46" s="21">
        <f t="shared" si="39"/>
        <v>28</v>
      </c>
    </row>
    <row r="47" spans="1:20" ht="17.100000000000001" customHeight="1" thickTop="1" thickBot="1">
      <c r="A47" s="67"/>
      <c r="B47" s="68">
        <v>30</v>
      </c>
      <c r="C47" s="69"/>
      <c r="D47" s="137">
        <v>0</v>
      </c>
      <c r="E47" s="126">
        <v>0</v>
      </c>
      <c r="F47" s="49">
        <v>0</v>
      </c>
      <c r="G47" s="50">
        <f t="shared" si="34"/>
        <v>0</v>
      </c>
      <c r="H47" s="107">
        <v>0</v>
      </c>
      <c r="I47" s="108">
        <v>0</v>
      </c>
      <c r="J47" s="51">
        <v>0</v>
      </c>
      <c r="K47" s="38">
        <f t="shared" si="35"/>
        <v>0</v>
      </c>
      <c r="L47" s="52">
        <f t="shared" si="36"/>
        <v>0</v>
      </c>
      <c r="M47" s="40">
        <f t="shared" si="37"/>
        <v>0</v>
      </c>
      <c r="N47" s="41"/>
      <c r="O47" s="72">
        <f t="shared" si="38"/>
        <v>0</v>
      </c>
      <c r="P47" s="208"/>
      <c r="R47" s="21">
        <f t="shared" si="39"/>
        <v>2014</v>
      </c>
      <c r="T47" s="148"/>
    </row>
    <row r="48" spans="1:20" ht="20.100000000000001" customHeight="1" thickTop="1" thickBot="1">
      <c r="A48" s="209" t="s">
        <v>29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">
        <f>SUM(M49:M54)-MIN(M49:M54)</f>
        <v>628.16190000000006</v>
      </c>
      <c r="Q48">
        <f>RANK(P48,($P$6,$P$13,$P$20,$P$27,$P$34,$P$41,$P$48))</f>
        <v>6</v>
      </c>
      <c r="R48" s="76"/>
    </row>
    <row r="49" spans="1:21" ht="17.100000000000001" customHeight="1" thickBot="1">
      <c r="A49" s="54" t="s">
        <v>59</v>
      </c>
      <c r="B49" s="55">
        <v>82.5</v>
      </c>
      <c r="C49" s="56">
        <v>1998</v>
      </c>
      <c r="D49" s="101">
        <v>81</v>
      </c>
      <c r="E49" s="121">
        <v>85</v>
      </c>
      <c r="F49" s="102">
        <v>-87</v>
      </c>
      <c r="G49" s="46">
        <f t="shared" ref="G49:G54" si="40">IF(MAX(D49:F49)&lt;0,0,MAX(D49:F49))</f>
        <v>85</v>
      </c>
      <c r="H49" s="118">
        <v>-110</v>
      </c>
      <c r="I49" s="119">
        <v>110</v>
      </c>
      <c r="J49" s="89">
        <v>-113</v>
      </c>
      <c r="K49" s="24">
        <f t="shared" ref="K49:K54" si="41">IF(MAX(H49:J49)&lt;0,0,MAX(H49:J49))</f>
        <v>110</v>
      </c>
      <c r="L49" s="44">
        <f t="shared" ref="L49:L54" si="42">G49+K49</f>
        <v>195</v>
      </c>
      <c r="M49" s="26">
        <f t="shared" ref="M49:M54" si="43">IF(ISNUMBER(B49),(IF(174.393&lt;B49,L49,TRUNC(10^(0.794358141*((LOG((B49/174.393)/LOG(10))*(LOG((B49/174.393)/LOG(10)))))),4)*L49)),0)</f>
        <v>236.57400000000001</v>
      </c>
      <c r="N49" s="27"/>
      <c r="O49" s="59">
        <f t="shared" ref="O49:O54" si="44">M49+N49</f>
        <v>236.57400000000001</v>
      </c>
      <c r="P49" s="208">
        <f>Q48</f>
        <v>6</v>
      </c>
      <c r="R49" s="21">
        <f t="shared" ref="R49:R54" si="45">2014-C49</f>
        <v>16</v>
      </c>
    </row>
    <row r="50" spans="1:21" ht="17.100000000000001" customHeight="1" thickTop="1" thickBot="1">
      <c r="A50" s="61" t="s">
        <v>60</v>
      </c>
      <c r="B50" s="62">
        <v>72.3</v>
      </c>
      <c r="C50" s="63">
        <v>1941</v>
      </c>
      <c r="D50" s="135">
        <v>0</v>
      </c>
      <c r="E50" s="104">
        <v>0</v>
      </c>
      <c r="F50" s="153">
        <v>0</v>
      </c>
      <c r="G50" s="154">
        <f t="shared" si="40"/>
        <v>0</v>
      </c>
      <c r="H50" s="103">
        <v>0</v>
      </c>
      <c r="I50" s="104">
        <v>0</v>
      </c>
      <c r="J50" s="106">
        <v>0</v>
      </c>
      <c r="K50" s="30">
        <f t="shared" si="41"/>
        <v>0</v>
      </c>
      <c r="L50" s="47">
        <f t="shared" si="42"/>
        <v>0</v>
      </c>
      <c r="M50" s="32">
        <f t="shared" si="43"/>
        <v>0</v>
      </c>
      <c r="N50" s="33"/>
      <c r="O50" s="66">
        <f t="shared" si="44"/>
        <v>0</v>
      </c>
      <c r="P50" s="208"/>
      <c r="R50" s="21">
        <f t="shared" si="45"/>
        <v>73</v>
      </c>
    </row>
    <row r="51" spans="1:21" ht="17.100000000000001" customHeight="1" thickTop="1" thickBot="1">
      <c r="A51" s="61" t="s">
        <v>61</v>
      </c>
      <c r="B51" s="62">
        <v>93.3</v>
      </c>
      <c r="C51" s="63">
        <v>1999</v>
      </c>
      <c r="D51" s="103">
        <v>-82</v>
      </c>
      <c r="E51" s="103">
        <v>-82</v>
      </c>
      <c r="F51" s="117">
        <v>82</v>
      </c>
      <c r="G51" s="46">
        <f t="shared" si="40"/>
        <v>82</v>
      </c>
      <c r="H51" s="103">
        <v>102</v>
      </c>
      <c r="I51" s="104">
        <v>104</v>
      </c>
      <c r="J51" s="106">
        <v>105</v>
      </c>
      <c r="K51" s="30">
        <f t="shared" si="41"/>
        <v>105</v>
      </c>
      <c r="L51" s="47">
        <f t="shared" si="42"/>
        <v>187</v>
      </c>
      <c r="M51" s="32">
        <f t="shared" si="43"/>
        <v>214.0215</v>
      </c>
      <c r="N51" s="33"/>
      <c r="O51" s="66">
        <f t="shared" si="44"/>
        <v>214.0215</v>
      </c>
      <c r="P51" s="208"/>
      <c r="R51" s="21">
        <f t="shared" si="45"/>
        <v>15</v>
      </c>
    </row>
    <row r="52" spans="1:21" ht="17.100000000000001" customHeight="1" thickTop="1" thickBot="1">
      <c r="A52" s="61" t="s">
        <v>62</v>
      </c>
      <c r="B52" s="62">
        <v>69</v>
      </c>
      <c r="C52" s="63">
        <v>1951</v>
      </c>
      <c r="D52" s="136">
        <v>50</v>
      </c>
      <c r="E52" s="123">
        <v>55</v>
      </c>
      <c r="F52" s="117">
        <v>57</v>
      </c>
      <c r="G52" s="46">
        <f t="shared" si="40"/>
        <v>57</v>
      </c>
      <c r="H52" s="103">
        <v>70</v>
      </c>
      <c r="I52" s="104">
        <v>75</v>
      </c>
      <c r="J52" s="90">
        <v>0</v>
      </c>
      <c r="K52" s="30">
        <f t="shared" si="41"/>
        <v>75</v>
      </c>
      <c r="L52" s="47">
        <f t="shared" si="42"/>
        <v>132</v>
      </c>
      <c r="M52" s="32">
        <f t="shared" si="43"/>
        <v>177.56639999999999</v>
      </c>
      <c r="N52" s="33"/>
      <c r="O52" s="66">
        <f t="shared" si="44"/>
        <v>177.56639999999999</v>
      </c>
      <c r="P52" s="208"/>
      <c r="R52" s="21">
        <f t="shared" si="45"/>
        <v>63</v>
      </c>
    </row>
    <row r="53" spans="1:21" ht="17.100000000000001" customHeight="1" thickTop="1" thickBot="1">
      <c r="A53" s="61" t="s">
        <v>63</v>
      </c>
      <c r="B53" s="62">
        <v>80.5</v>
      </c>
      <c r="C53" s="63">
        <v>1997</v>
      </c>
      <c r="D53" s="136">
        <v>0</v>
      </c>
      <c r="E53" s="106">
        <v>0</v>
      </c>
      <c r="F53" s="155">
        <v>0</v>
      </c>
      <c r="G53" s="75">
        <f t="shared" si="40"/>
        <v>0</v>
      </c>
      <c r="H53" s="111">
        <v>0</v>
      </c>
      <c r="I53" s="112">
        <v>0</v>
      </c>
      <c r="J53" s="91">
        <v>0</v>
      </c>
      <c r="K53" s="30">
        <f t="shared" si="41"/>
        <v>0</v>
      </c>
      <c r="L53" s="47">
        <f t="shared" si="42"/>
        <v>0</v>
      </c>
      <c r="M53" s="32">
        <f t="shared" si="43"/>
        <v>0</v>
      </c>
      <c r="N53" s="33"/>
      <c r="O53" s="66">
        <f t="shared" si="44"/>
        <v>0</v>
      </c>
      <c r="P53" s="208"/>
      <c r="R53" s="21">
        <f t="shared" si="45"/>
        <v>17</v>
      </c>
    </row>
    <row r="54" spans="1:21" ht="17.100000000000001" customHeight="1" thickTop="1" thickBot="1">
      <c r="A54" s="67"/>
      <c r="B54" s="68">
        <v>30</v>
      </c>
      <c r="C54" s="69"/>
      <c r="D54" s="137">
        <v>0</v>
      </c>
      <c r="E54" s="126">
        <v>0</v>
      </c>
      <c r="F54" s="49">
        <v>0</v>
      </c>
      <c r="G54" s="50">
        <f t="shared" si="40"/>
        <v>0</v>
      </c>
      <c r="H54" s="107">
        <v>0</v>
      </c>
      <c r="I54" s="108">
        <v>0</v>
      </c>
      <c r="J54" s="51">
        <v>0</v>
      </c>
      <c r="K54" s="38">
        <f t="shared" si="41"/>
        <v>0</v>
      </c>
      <c r="L54" s="52">
        <f t="shared" si="42"/>
        <v>0</v>
      </c>
      <c r="M54" s="40">
        <f t="shared" si="43"/>
        <v>0</v>
      </c>
      <c r="N54" s="41"/>
      <c r="O54" s="72">
        <f t="shared" si="44"/>
        <v>0</v>
      </c>
      <c r="P54" s="208"/>
      <c r="R54" s="21">
        <f t="shared" si="45"/>
        <v>2014</v>
      </c>
      <c r="T54" s="147"/>
    </row>
    <row r="55" spans="1:21" ht="16.5" customHeight="1" thickTop="1" thickBot="1">
      <c r="A55" s="138"/>
      <c r="B55" s="77"/>
      <c r="C55" s="78"/>
      <c r="D55" s="79"/>
      <c r="E55" s="79"/>
      <c r="F55" s="79"/>
      <c r="G55" s="74"/>
      <c r="H55" s="80"/>
      <c r="I55" s="80"/>
      <c r="J55" s="80"/>
      <c r="K55" s="74"/>
      <c r="L55" s="81"/>
      <c r="M55" s="81"/>
      <c r="N55" s="81"/>
      <c r="O55" s="82"/>
      <c r="P55" s="83"/>
      <c r="R55" s="76"/>
      <c r="U55" s="149"/>
    </row>
    <row r="56" spans="1:21" ht="15.75" customHeight="1" thickTop="1">
      <c r="A56" s="143"/>
      <c r="B56" s="203"/>
      <c r="C56" s="203"/>
      <c r="D56" s="20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21" ht="12.75" customHeight="1" thickBot="1">
      <c r="A57" s="144" t="s">
        <v>26</v>
      </c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</row>
    <row r="58" spans="1:21" ht="12.75" customHeight="1" thickBot="1">
      <c r="A58" s="171" t="s">
        <v>43</v>
      </c>
      <c r="B58" s="198">
        <v>68.7</v>
      </c>
      <c r="C58" s="199">
        <v>2001</v>
      </c>
      <c r="D58" s="172">
        <v>83</v>
      </c>
      <c r="E58" s="103">
        <v>-86</v>
      </c>
      <c r="F58" s="103">
        <v>86</v>
      </c>
      <c r="G58" s="173">
        <f t="shared" ref="G58:G59" si="46">IF(MAX(D58:F58)&lt;0,0,MAX(D58:F58))</f>
        <v>86</v>
      </c>
      <c r="H58" s="172">
        <v>95</v>
      </c>
      <c r="I58" s="172">
        <v>100</v>
      </c>
      <c r="J58" s="172">
        <v>102</v>
      </c>
      <c r="K58" s="174">
        <f t="shared" ref="K58:K59" si="47">IF(MAX(H58:J58)&lt;0,0,MAX(H58:J58))</f>
        <v>102</v>
      </c>
      <c r="L58" s="175">
        <f t="shared" ref="L58:L59" si="48">G58+K58</f>
        <v>188</v>
      </c>
      <c r="M58" s="152">
        <f t="shared" ref="M58:M59" si="49">IF(ISNUMBER(B58),(IF(174.393&lt;B58,L58,TRUNC(10^(0.794358141*((LOG((B58/174.393)/LOG(10))*(LOG((B58/174.393)/LOG(10)))))),4)*L58)),0)</f>
        <v>253.61199999999999</v>
      </c>
      <c r="N58" s="159"/>
      <c r="O58" s="159"/>
      <c r="P58" s="200" t="s">
        <v>34</v>
      </c>
    </row>
    <row r="59" spans="1:21" ht="12.75" customHeight="1" thickBot="1">
      <c r="A59" s="176" t="s">
        <v>42</v>
      </c>
      <c r="B59" s="177">
        <v>90</v>
      </c>
      <c r="C59" s="178">
        <v>1986</v>
      </c>
      <c r="D59" s="179">
        <v>61</v>
      </c>
      <c r="E59" s="180">
        <v>65</v>
      </c>
      <c r="F59" s="181">
        <v>68</v>
      </c>
      <c r="G59" s="182">
        <f t="shared" si="46"/>
        <v>68</v>
      </c>
      <c r="H59" s="179">
        <v>82</v>
      </c>
      <c r="I59" s="180">
        <v>-90</v>
      </c>
      <c r="J59" s="183">
        <v>-90</v>
      </c>
      <c r="K59" s="184">
        <f t="shared" si="47"/>
        <v>82</v>
      </c>
      <c r="L59" s="185">
        <f t="shared" si="48"/>
        <v>150</v>
      </c>
      <c r="M59" s="32">
        <f t="shared" si="49"/>
        <v>174.435</v>
      </c>
      <c r="N59" s="159"/>
      <c r="O59" s="159"/>
      <c r="P59" s="201" t="s">
        <v>34</v>
      </c>
    </row>
    <row r="60" spans="1:21" ht="12.75" customHeight="1" thickBot="1">
      <c r="A60" s="171" t="s">
        <v>57</v>
      </c>
      <c r="B60" s="198">
        <v>83.2</v>
      </c>
      <c r="C60" s="199">
        <v>2001</v>
      </c>
      <c r="D60" s="172">
        <v>90</v>
      </c>
      <c r="E60" s="172">
        <v>95</v>
      </c>
      <c r="F60" s="172">
        <v>100</v>
      </c>
      <c r="G60" s="173">
        <f t="shared" ref="G60:G61" si="50">IF(MAX(D60:F60)&lt;0,0,MAX(D60:F60))</f>
        <v>100</v>
      </c>
      <c r="H60" s="172">
        <v>120</v>
      </c>
      <c r="I60" s="172">
        <v>125</v>
      </c>
      <c r="J60" s="172">
        <v>130</v>
      </c>
      <c r="K60" s="174">
        <f t="shared" ref="K60:K61" si="51">IF(MAX(H60:J60)&lt;0,0,MAX(H60:J60))</f>
        <v>130</v>
      </c>
      <c r="L60" s="175">
        <f t="shared" ref="L60:L61" si="52">G60+K60</f>
        <v>230</v>
      </c>
      <c r="M60" s="152">
        <f t="shared" ref="M60:M61" si="53">IF(ISNUMBER(B60),(IF(174.393&lt;B60,L60,TRUNC(10^(0.794358141*((LOG((B60/174.393)/LOG(10))*(LOG((B60/174.393)/LOG(10)))))),4)*L60)),0)</f>
        <v>277.81700000000001</v>
      </c>
      <c r="N60" s="159"/>
      <c r="O60" s="159"/>
      <c r="P60" s="200" t="s">
        <v>27</v>
      </c>
    </row>
    <row r="61" spans="1:21" ht="12.75" customHeight="1" thickBot="1">
      <c r="A61" s="186" t="s">
        <v>58</v>
      </c>
      <c r="B61" s="187">
        <v>65.2</v>
      </c>
      <c r="C61" s="188">
        <v>1991</v>
      </c>
      <c r="D61" s="189">
        <v>30</v>
      </c>
      <c r="E61" s="190">
        <v>33</v>
      </c>
      <c r="F61" s="191">
        <v>-35</v>
      </c>
      <c r="G61" s="192">
        <f t="shared" si="50"/>
        <v>33</v>
      </c>
      <c r="H61" s="193">
        <v>35</v>
      </c>
      <c r="I61" s="194">
        <v>40</v>
      </c>
      <c r="J61" s="195">
        <v>45</v>
      </c>
      <c r="K61" s="196">
        <f t="shared" si="51"/>
        <v>45</v>
      </c>
      <c r="L61" s="197">
        <f t="shared" si="52"/>
        <v>78</v>
      </c>
      <c r="M61" s="40">
        <f t="shared" si="53"/>
        <v>108.9192</v>
      </c>
      <c r="N61" s="159"/>
      <c r="O61" s="159"/>
      <c r="P61" s="202" t="s">
        <v>27</v>
      </c>
    </row>
    <row r="62" spans="1:21" ht="15.75" customHeight="1" thickTop="1" thickBot="1">
      <c r="A62" s="170"/>
      <c r="B62" s="150">
        <v>0</v>
      </c>
      <c r="C62" s="166"/>
      <c r="D62" s="151">
        <v>0</v>
      </c>
      <c r="E62" s="151">
        <v>0</v>
      </c>
      <c r="F62" s="151">
        <v>0</v>
      </c>
      <c r="G62" s="167">
        <f t="shared" ref="G62" si="54">IF(MAX(D62:F62)&lt;0,0,MAX(D62:F62))</f>
        <v>0</v>
      </c>
      <c r="H62" s="151">
        <v>0</v>
      </c>
      <c r="I62" s="151">
        <v>0</v>
      </c>
      <c r="J62" s="151">
        <v>0</v>
      </c>
      <c r="K62" s="168">
        <f t="shared" ref="K62" si="55">IF(MAX(H62:J62)&lt;0,0,MAX(H62:J62))</f>
        <v>0</v>
      </c>
      <c r="L62" s="169">
        <f t="shared" ref="L62" si="56">G62+K62</f>
        <v>0</v>
      </c>
      <c r="M62" s="152" t="e">
        <f t="shared" ref="M62" si="57">IF(ISNUMBER(B62),(IF(174.393&lt;B62,L62,TRUNC(10^(0.794358141*((LOG((B62/174.393)/LOG(10))*(LOG((B62/174.393)/LOG(10)))))),4)*L62)),0)</f>
        <v>#NUM!</v>
      </c>
    </row>
    <row r="63" spans="1:21" s="85" customFormat="1" ht="15" customHeight="1">
      <c r="A63" s="145" t="s">
        <v>13</v>
      </c>
      <c r="B63" s="206" t="s">
        <v>23</v>
      </c>
      <c r="C63" s="206"/>
      <c r="D63" s="206"/>
      <c r="E63" s="86"/>
      <c r="I63" s="88"/>
      <c r="J63" s="88"/>
      <c r="K63" s="88"/>
      <c r="L63" s="88"/>
      <c r="M63" s="88"/>
      <c r="N63" s="87"/>
      <c r="O63" s="88"/>
      <c r="P63" s="88"/>
    </row>
    <row r="64" spans="1:21" ht="15" customHeight="1">
      <c r="A64" s="146" t="s">
        <v>14</v>
      </c>
      <c r="B64" t="s">
        <v>33</v>
      </c>
      <c r="M64" s="88"/>
      <c r="N64" s="88"/>
      <c r="O64" s="88"/>
    </row>
  </sheetData>
  <sheetProtection selectLockedCells="1" selectUnlockedCells="1"/>
  <mergeCells count="24">
    <mergeCell ref="P21:P26"/>
    <mergeCell ref="A1:P1"/>
    <mergeCell ref="D2:M2"/>
    <mergeCell ref="O2:P2"/>
    <mergeCell ref="A4:C4"/>
    <mergeCell ref="D4:G4"/>
    <mergeCell ref="H4:K4"/>
    <mergeCell ref="L4:P4"/>
    <mergeCell ref="A6:O6"/>
    <mergeCell ref="P7:P12"/>
    <mergeCell ref="A13:O13"/>
    <mergeCell ref="P14:P19"/>
    <mergeCell ref="A20:O20"/>
    <mergeCell ref="B56:D56"/>
    <mergeCell ref="B57:P57"/>
    <mergeCell ref="B63:D63"/>
    <mergeCell ref="A27:O27"/>
    <mergeCell ref="P28:P33"/>
    <mergeCell ref="A41:O41"/>
    <mergeCell ref="P42:P47"/>
    <mergeCell ref="A48:O48"/>
    <mergeCell ref="P49:P54"/>
    <mergeCell ref="A34:O34"/>
    <mergeCell ref="P35:P40"/>
  </mergeCells>
  <conditionalFormatting sqref="D30:D33 E21 D25:E26 D23:D24 D22:F22 H21:I23 H24 H25:I26 D28 D44:E45 E42 D47:E47 D46 D35 E49 D54:E54 E52 D52:D53 D38:D40">
    <cfRule type="cellIs" dxfId="47" priority="97" stopIfTrue="1" operator="lessThan">
      <formula>0</formula>
    </cfRule>
    <cfRule type="cellIs" dxfId="46" priority="98" stopIfTrue="1" operator="lessThan">
      <formula>0</formula>
    </cfRule>
  </conditionalFormatting>
  <conditionalFormatting sqref="D62">
    <cfRule type="cellIs" dxfId="45" priority="85" stopIfTrue="1" operator="lessThan">
      <formula>0</formula>
    </cfRule>
    <cfRule type="cellIs" dxfId="44" priority="86" stopIfTrue="1" operator="lessThan">
      <formula>0</formula>
    </cfRule>
  </conditionalFormatting>
  <conditionalFormatting sqref="E62">
    <cfRule type="cellIs" dxfId="43" priority="83" stopIfTrue="1" operator="lessThan">
      <formula>0</formula>
    </cfRule>
    <cfRule type="cellIs" dxfId="42" priority="84" stopIfTrue="1" operator="lessThan">
      <formula>0</formula>
    </cfRule>
  </conditionalFormatting>
  <conditionalFormatting sqref="F62">
    <cfRule type="cellIs" dxfId="41" priority="81" stopIfTrue="1" operator="lessThan">
      <formula>0</formula>
    </cfRule>
    <cfRule type="cellIs" dxfId="40" priority="82" stopIfTrue="1" operator="lessThan">
      <formula>0</formula>
    </cfRule>
  </conditionalFormatting>
  <conditionalFormatting sqref="H62">
    <cfRule type="cellIs" dxfId="39" priority="79" stopIfTrue="1" operator="lessThan">
      <formula>0</formula>
    </cfRule>
    <cfRule type="cellIs" dxfId="38" priority="80" stopIfTrue="1" operator="lessThan">
      <formula>0</formula>
    </cfRule>
  </conditionalFormatting>
  <conditionalFormatting sqref="I62">
    <cfRule type="cellIs" dxfId="37" priority="77" stopIfTrue="1" operator="lessThan">
      <formula>0</formula>
    </cfRule>
    <cfRule type="cellIs" dxfId="36" priority="78" stopIfTrue="1" operator="lessThan">
      <formula>0</formula>
    </cfRule>
  </conditionalFormatting>
  <conditionalFormatting sqref="J62">
    <cfRule type="cellIs" dxfId="35" priority="75" stopIfTrue="1" operator="lessThan">
      <formula>0</formula>
    </cfRule>
    <cfRule type="cellIs" dxfId="34" priority="76" stopIfTrue="1" operator="lessThan">
      <formula>0</formula>
    </cfRule>
  </conditionalFormatting>
  <conditionalFormatting sqref="D60">
    <cfRule type="cellIs" dxfId="33" priority="49" stopIfTrue="1" operator="lessThan">
      <formula>0</formula>
    </cfRule>
    <cfRule type="cellIs" dxfId="32" priority="50" stopIfTrue="1" operator="lessThan">
      <formula>0</formula>
    </cfRule>
  </conditionalFormatting>
  <conditionalFormatting sqref="E60">
    <cfRule type="cellIs" dxfId="31" priority="47" stopIfTrue="1" operator="lessThan">
      <formula>0</formula>
    </cfRule>
    <cfRule type="cellIs" dxfId="30" priority="48" stopIfTrue="1" operator="lessThan">
      <formula>0</formula>
    </cfRule>
  </conditionalFormatting>
  <conditionalFormatting sqref="F60">
    <cfRule type="cellIs" dxfId="29" priority="45" stopIfTrue="1" operator="lessThan">
      <formula>0</formula>
    </cfRule>
    <cfRule type="cellIs" dxfId="28" priority="46" stopIfTrue="1" operator="lessThan">
      <formula>0</formula>
    </cfRule>
  </conditionalFormatting>
  <conditionalFormatting sqref="H60">
    <cfRule type="cellIs" dxfId="27" priority="43" stopIfTrue="1" operator="lessThan">
      <formula>0</formula>
    </cfRule>
    <cfRule type="cellIs" dxfId="26" priority="44" stopIfTrue="1" operator="lessThan">
      <formula>0</formula>
    </cfRule>
  </conditionalFormatting>
  <conditionalFormatting sqref="I60">
    <cfRule type="cellIs" dxfId="25" priority="41" stopIfTrue="1" operator="lessThan">
      <formula>0</formula>
    </cfRule>
    <cfRule type="cellIs" dxfId="24" priority="42" stopIfTrue="1" operator="lessThan">
      <formula>0</formula>
    </cfRule>
  </conditionalFormatting>
  <conditionalFormatting sqref="J60">
    <cfRule type="cellIs" dxfId="23" priority="39" stopIfTrue="1" operator="lessThan">
      <formula>0</formula>
    </cfRule>
    <cfRule type="cellIs" dxfId="22" priority="40" stopIfTrue="1" operator="lessThan">
      <formula>0</formula>
    </cfRule>
  </conditionalFormatting>
  <conditionalFormatting sqref="D61">
    <cfRule type="cellIs" dxfId="21" priority="37" stopIfTrue="1" operator="lessThan">
      <formula>0</formula>
    </cfRule>
    <cfRule type="cellIs" dxfId="20" priority="38" stopIfTrue="1" operator="lessThan">
      <formula>0</formula>
    </cfRule>
  </conditionalFormatting>
  <conditionalFormatting sqref="E61">
    <cfRule type="cellIs" dxfId="19" priority="35" stopIfTrue="1" operator="lessThan">
      <formula>0</formula>
    </cfRule>
    <cfRule type="cellIs" dxfId="18" priority="36" stopIfTrue="1" operator="lessThan">
      <formula>0</formula>
    </cfRule>
  </conditionalFormatting>
  <conditionalFormatting sqref="F61">
    <cfRule type="cellIs" dxfId="17" priority="33" stopIfTrue="1" operator="lessThan">
      <formula>0</formula>
    </cfRule>
    <cfRule type="cellIs" dxfId="16" priority="34" stopIfTrue="1" operator="lessThan">
      <formula>0</formula>
    </cfRule>
  </conditionalFormatting>
  <conditionalFormatting sqref="H61">
    <cfRule type="cellIs" dxfId="15" priority="31" stopIfTrue="1" operator="lessThan">
      <formula>0</formula>
    </cfRule>
    <cfRule type="cellIs" dxfId="14" priority="32" stopIfTrue="1" operator="lessThan">
      <formula>0</formula>
    </cfRule>
  </conditionalFormatting>
  <conditionalFormatting sqref="I61">
    <cfRule type="cellIs" dxfId="13" priority="29" stopIfTrue="1" operator="lessThan">
      <formula>0</formula>
    </cfRule>
    <cfRule type="cellIs" dxfId="12" priority="30" stopIfTrue="1" operator="lessThan">
      <formula>0</formula>
    </cfRule>
  </conditionalFormatting>
  <conditionalFormatting sqref="J61">
    <cfRule type="cellIs" dxfId="11" priority="27" stopIfTrue="1" operator="lessThan">
      <formula>0</formula>
    </cfRule>
    <cfRule type="cellIs" dxfId="10" priority="28" stopIfTrue="1" operator="lessThan">
      <formula>0</formula>
    </cfRule>
  </conditionalFormatting>
  <conditionalFormatting sqref="D58">
    <cfRule type="cellIs" dxfId="9" priority="13" stopIfTrue="1" operator="lessThan">
      <formula>0</formula>
    </cfRule>
    <cfRule type="cellIs" dxfId="8" priority="14" stopIfTrue="1" operator="lessThan">
      <formula>0</formula>
    </cfRule>
  </conditionalFormatting>
  <conditionalFormatting sqref="H58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I58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J58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D61:E61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1.4566929133858268" right="0.19685039370078741" top="0.59055118110236227" bottom="0.59055118110236227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defaultRowHeight="13.2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92" t="s">
        <v>15</v>
      </c>
      <c r="C1" s="92"/>
      <c r="D1" s="96"/>
      <c r="E1" s="96"/>
      <c r="F1" s="96"/>
    </row>
    <row r="2" spans="2:6">
      <c r="B2" s="92" t="s">
        <v>16</v>
      </c>
      <c r="C2" s="92"/>
      <c r="D2" s="96"/>
      <c r="E2" s="96"/>
      <c r="F2" s="96"/>
    </row>
    <row r="3" spans="2:6">
      <c r="B3" s="93"/>
      <c r="C3" s="93"/>
      <c r="D3" s="97"/>
      <c r="E3" s="97"/>
      <c r="F3" s="97"/>
    </row>
    <row r="4" spans="2:6" ht="52.8">
      <c r="B4" s="93" t="s">
        <v>17</v>
      </c>
      <c r="C4" s="93"/>
      <c r="D4" s="97"/>
      <c r="E4" s="97"/>
      <c r="F4" s="97"/>
    </row>
    <row r="5" spans="2:6">
      <c r="B5" s="93"/>
      <c r="C5" s="93"/>
      <c r="D5" s="97"/>
      <c r="E5" s="97"/>
      <c r="F5" s="97"/>
    </row>
    <row r="6" spans="2:6">
      <c r="B6" s="92" t="s">
        <v>18</v>
      </c>
      <c r="C6" s="92"/>
      <c r="D6" s="96"/>
      <c r="E6" s="96" t="s">
        <v>19</v>
      </c>
      <c r="F6" s="96" t="s">
        <v>20</v>
      </c>
    </row>
    <row r="7" spans="2:6" ht="13.8" thickBot="1">
      <c r="B7" s="93"/>
      <c r="C7" s="93"/>
      <c r="D7" s="97"/>
      <c r="E7" s="97"/>
      <c r="F7" s="97"/>
    </row>
    <row r="8" spans="2:6" ht="40.200000000000003" thickBot="1">
      <c r="B8" s="94" t="s">
        <v>21</v>
      </c>
      <c r="C8" s="95"/>
      <c r="D8" s="98"/>
      <c r="E8" s="98">
        <v>61</v>
      </c>
      <c r="F8" s="99" t="s">
        <v>22</v>
      </c>
    </row>
    <row r="9" spans="2:6">
      <c r="B9" s="93"/>
      <c r="C9" s="93"/>
      <c r="D9" s="97"/>
      <c r="E9" s="97"/>
      <c r="F9" s="9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III. liga mužů</vt:lpstr>
      <vt:lpstr>Sestava kompatibility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JANEBA</cp:lastModifiedBy>
  <cp:lastPrinted>2016-05-28T18:04:55Z</cp:lastPrinted>
  <dcterms:created xsi:type="dcterms:W3CDTF">2014-06-18T08:01:47Z</dcterms:created>
  <dcterms:modified xsi:type="dcterms:W3CDTF">2016-05-28T18:06:39Z</dcterms:modified>
</cp:coreProperties>
</file>