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definedNames>
    <definedName name="_xlnm._FilterDatabase" localSheetId="0" hidden="1">Muži!$A$4:$O$47</definedName>
  </definedNames>
  <calcPr calcId="152511"/>
</workbook>
</file>

<file path=xl/calcChain.xml><?xml version="1.0" encoding="utf-8"?>
<calcChain xmlns="http://schemas.openxmlformats.org/spreadsheetml/2006/main">
  <c r="H10" i="1"/>
  <c r="H9"/>
  <c r="H8"/>
  <c r="H7"/>
  <c r="H6"/>
  <c r="H16"/>
  <c r="L32" l="1"/>
  <c r="L31"/>
  <c r="L30"/>
  <c r="L29"/>
  <c r="L28"/>
  <c r="L27"/>
  <c r="H32"/>
  <c r="H31"/>
  <c r="M31" s="1"/>
  <c r="H30"/>
  <c r="H29"/>
  <c r="H28"/>
  <c r="H27"/>
  <c r="M27" s="1"/>
  <c r="H21"/>
  <c r="H22"/>
  <c r="H23"/>
  <c r="H24"/>
  <c r="H25"/>
  <c r="H20"/>
  <c r="H14"/>
  <c r="H15"/>
  <c r="H17"/>
  <c r="H18"/>
  <c r="H13"/>
  <c r="H11"/>
  <c r="M30" l="1"/>
  <c r="M29"/>
  <c r="M32"/>
  <c r="M28"/>
  <c r="M56"/>
  <c r="M57"/>
  <c r="M58"/>
  <c r="M59"/>
  <c r="M60"/>
  <c r="M55"/>
  <c r="N46" l="1"/>
  <c r="L46"/>
  <c r="H46"/>
  <c r="L45"/>
  <c r="H45"/>
  <c r="L44"/>
  <c r="H44"/>
  <c r="L43"/>
  <c r="H43"/>
  <c r="L42"/>
  <c r="H42"/>
  <c r="L41"/>
  <c r="H41"/>
  <c r="L39"/>
  <c r="H39"/>
  <c r="L38"/>
  <c r="H38"/>
  <c r="L37"/>
  <c r="H37"/>
  <c r="L36"/>
  <c r="H36"/>
  <c r="L35"/>
  <c r="H35"/>
  <c r="L34"/>
  <c r="H34"/>
  <c r="L25"/>
  <c r="M25" s="1"/>
  <c r="N25" s="1"/>
  <c r="L24"/>
  <c r="M24" s="1"/>
  <c r="N24" s="1"/>
  <c r="L23"/>
  <c r="L22"/>
  <c r="L21"/>
  <c r="L20"/>
  <c r="L18"/>
  <c r="L17"/>
  <c r="L16"/>
  <c r="M16" s="1"/>
  <c r="N16" s="1"/>
  <c r="L15"/>
  <c r="M15" s="1"/>
  <c r="N15" s="1"/>
  <c r="L14"/>
  <c r="L13"/>
  <c r="L10"/>
  <c r="L9"/>
  <c r="L11"/>
  <c r="L8"/>
  <c r="L6"/>
  <c r="L7"/>
  <c r="M11" l="1"/>
  <c r="N11" s="1"/>
  <c r="M9"/>
  <c r="N9" s="1"/>
  <c r="M13"/>
  <c r="N13" s="1"/>
  <c r="N29"/>
  <c r="M34"/>
  <c r="N34" s="1"/>
  <c r="M38"/>
  <c r="N38" s="1"/>
  <c r="M41"/>
  <c r="N41" s="1"/>
  <c r="M45"/>
  <c r="N45" s="1"/>
  <c r="M44"/>
  <c r="N44" s="1"/>
  <c r="M46"/>
  <c r="N32"/>
  <c r="M35"/>
  <c r="N35" s="1"/>
  <c r="M42"/>
  <c r="N42" s="1"/>
  <c r="M39"/>
  <c r="N39" s="1"/>
  <c r="N31"/>
  <c r="M10"/>
  <c r="N10" s="1"/>
  <c r="M18"/>
  <c r="N18" s="1"/>
  <c r="M17"/>
  <c r="N17" s="1"/>
  <c r="N30"/>
  <c r="M37"/>
  <c r="N37" s="1"/>
  <c r="M36"/>
  <c r="N36" s="1"/>
  <c r="M8"/>
  <c r="N8" s="1"/>
  <c r="M43"/>
  <c r="N43" s="1"/>
  <c r="M23"/>
  <c r="N23" s="1"/>
  <c r="M22"/>
  <c r="N22" s="1"/>
  <c r="N28"/>
  <c r="N27"/>
  <c r="M21"/>
  <c r="N21" s="1"/>
  <c r="M20"/>
  <c r="N20" s="1"/>
  <c r="M7"/>
  <c r="N7" s="1"/>
  <c r="M14"/>
  <c r="N14" s="1"/>
  <c r="M6"/>
  <c r="N6" s="1"/>
  <c r="N47" l="1"/>
  <c r="G60" s="1"/>
  <c r="N60" s="1"/>
  <c r="N19"/>
  <c r="G56" s="1"/>
  <c r="N56" s="1"/>
  <c r="N40"/>
  <c r="G59" s="1"/>
  <c r="N59" s="1"/>
  <c r="N33"/>
  <c r="G58" s="1"/>
  <c r="N58" s="1"/>
  <c r="N26"/>
  <c r="G57" s="1"/>
  <c r="N57" s="1"/>
  <c r="N12"/>
  <c r="G55" s="1"/>
  <c r="N55" s="1"/>
</calcChain>
</file>

<file path=xl/sharedStrings.xml><?xml version="1.0" encoding="utf-8"?>
<sst xmlns="http://schemas.openxmlformats.org/spreadsheetml/2006/main" count="89" uniqueCount="60">
  <si>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</si>
  <si>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</si>
  <si>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</si>
  <si>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</si>
  <si>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</si>
  <si>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</si>
  <si>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</si>
  <si>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</si>
  <si>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</si>
  <si>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</si>
  <si>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</si>
  <si>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</si>
  <si>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</si>
  <si>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Nový Hrozenkov</t>
  </si>
  <si>
    <t>Technický rozhodčí: Orságová Marie</t>
  </si>
  <si>
    <t>1.</t>
  </si>
  <si>
    <t>2.</t>
  </si>
  <si>
    <t>3.</t>
  </si>
  <si>
    <t>4.</t>
  </si>
  <si>
    <t>5.</t>
  </si>
  <si>
    <t>Sk.</t>
  </si>
  <si>
    <t>1. kolo</t>
  </si>
  <si>
    <t>2. kolo</t>
  </si>
  <si>
    <t>6.</t>
  </si>
  <si>
    <t>Pořadí</t>
  </si>
  <si>
    <t>Body</t>
  </si>
  <si>
    <t>Celkem</t>
  </si>
  <si>
    <t>Termín: 21.10.2017</t>
  </si>
  <si>
    <t>3. kolo   Ligy juniorů</t>
  </si>
  <si>
    <t>Holešov "A"</t>
  </si>
  <si>
    <t>Zdražil Jan</t>
  </si>
  <si>
    <t>Kolář Daniel</t>
  </si>
  <si>
    <t>Hlavinka Ondřej</t>
  </si>
  <si>
    <t>Holešov "B"</t>
  </si>
  <si>
    <t>Liška Radim</t>
  </si>
  <si>
    <t>Holešov B</t>
  </si>
  <si>
    <t>Holešov  A</t>
  </si>
  <si>
    <t>Kolečková Tereza</t>
  </si>
  <si>
    <t>Boskovice</t>
  </si>
  <si>
    <t>Mareček Petr</t>
  </si>
  <si>
    <t>Parolek Miroslav</t>
  </si>
  <si>
    <t>Nespěchalová Natalie</t>
  </si>
  <si>
    <t>Nový Hrozenkov</t>
  </si>
  <si>
    <t>Mikula Ondřej</t>
  </si>
  <si>
    <t>Ráček Jakub</t>
  </si>
  <si>
    <t>Kolář Josef</t>
  </si>
  <si>
    <t>Kolář Jan</t>
  </si>
  <si>
    <t>Vojtičko Petr</t>
  </si>
  <si>
    <t>Zajíček Petr</t>
  </si>
  <si>
    <t>Geršl Radek</t>
  </si>
  <si>
    <t>Hovjacký Ondřej</t>
  </si>
  <si>
    <t>Dvořák Jan</t>
  </si>
  <si>
    <t>Škarpa Václav</t>
  </si>
  <si>
    <t>Koňařík Jakub</t>
  </si>
  <si>
    <t>Zapalač Jakub</t>
  </si>
  <si>
    <t>Zapisovatel: Mgr. Saranová Iva</t>
  </si>
  <si>
    <t>Rozhodčí: Ing. Jan Šulák, Mgr. Kolář Daniel st., Doležel Vladislav</t>
  </si>
  <si>
    <t>Pišek Jakub</t>
  </si>
  <si>
    <t>-</t>
  </si>
  <si>
    <t>Holešov  B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</si>
</sst>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0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3" borderId="0" xfId="0" applyFill="1" applyAlignment="1">
      <alignment horizontal="right"/>
    </xf>
    <xf numFmtId="0" fontId="0" fillId="3" borderId="0" xfId="0" applyFill="1"/>
    <xf numFmtId="1" fontId="2" fillId="4" borderId="27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8" xfId="0" quotePrefix="1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8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60"/>
  <sheetViews>
    <sheetView tabSelected="1" topLeftCell="A4" zoomScale="90" zoomScaleNormal="90" workbookViewId="0">
      <selection activeCell="R22" sqref="R22"/>
    </sheetView>
  </sheetViews>
  <sheetFormatPr defaultRowHeight="12.75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5.75" customHeight="1">
      <c r="A2" s="64" t="s">
        <v>27</v>
      </c>
      <c r="B2" s="64"/>
      <c r="C2" s="66" t="s">
        <v>28</v>
      </c>
      <c r="D2" s="66"/>
      <c r="E2" s="66"/>
      <c r="F2" s="66"/>
      <c r="G2" s="66"/>
      <c r="H2" s="66"/>
      <c r="I2" s="66"/>
      <c r="J2" s="66"/>
      <c r="K2" s="66"/>
      <c r="L2" s="65" t="s">
        <v>13</v>
      </c>
      <c r="M2" s="65"/>
      <c r="N2" s="65"/>
    </row>
    <row r="3" spans="1:15" ht="9.75" customHeight="1" thickBot="1"/>
    <row r="4" spans="1:15" ht="13.5" thickBot="1">
      <c r="A4" s="5" t="s">
        <v>0</v>
      </c>
      <c r="B4" s="6" t="s">
        <v>1</v>
      </c>
      <c r="C4" s="32" t="s">
        <v>12</v>
      </c>
      <c r="D4" s="19" t="s">
        <v>2</v>
      </c>
      <c r="E4" s="7" t="s">
        <v>3</v>
      </c>
      <c r="F4" s="8"/>
      <c r="G4" s="8"/>
      <c r="H4" s="9"/>
      <c r="I4" s="7" t="s">
        <v>4</v>
      </c>
      <c r="J4" s="8"/>
      <c r="K4" s="8"/>
      <c r="L4" s="9"/>
      <c r="M4" s="21" t="s">
        <v>5</v>
      </c>
      <c r="N4" s="10" t="s">
        <v>6</v>
      </c>
    </row>
    <row r="5" spans="1:15" ht="13.5" thickBot="1">
      <c r="A5" s="11"/>
      <c r="B5" s="12"/>
      <c r="C5" s="13" t="s">
        <v>7</v>
      </c>
      <c r="D5" s="12"/>
      <c r="E5" s="14" t="s">
        <v>8</v>
      </c>
      <c r="F5" s="15" t="s">
        <v>9</v>
      </c>
      <c r="G5" s="16" t="s">
        <v>10</v>
      </c>
      <c r="H5" s="15" t="s">
        <v>11</v>
      </c>
      <c r="I5" s="16" t="s">
        <v>8</v>
      </c>
      <c r="J5" s="15" t="s">
        <v>9</v>
      </c>
      <c r="K5" s="16" t="s">
        <v>10</v>
      </c>
      <c r="L5" s="15" t="s">
        <v>11</v>
      </c>
      <c r="M5" s="17"/>
      <c r="N5" s="18"/>
      <c r="O5" s="1" t="s">
        <v>20</v>
      </c>
    </row>
    <row r="6" spans="1:15">
      <c r="A6" s="4">
        <v>80.400000000000006</v>
      </c>
      <c r="B6" s="2" t="s">
        <v>31</v>
      </c>
      <c r="C6" s="3">
        <v>1999</v>
      </c>
      <c r="D6" s="20" t="s">
        <v>36</v>
      </c>
      <c r="E6" s="51">
        <v>102</v>
      </c>
      <c r="F6" s="52">
        <v>107</v>
      </c>
      <c r="G6" s="51">
        <v>111</v>
      </c>
      <c r="H6" s="28">
        <f t="shared" ref="H6:H10" si="0">IF(MAX(E6:G6)&lt;0,0,MAX(E6:G6))</f>
        <v>111</v>
      </c>
      <c r="I6" s="51">
        <v>115</v>
      </c>
      <c r="J6" s="52">
        <v>122</v>
      </c>
      <c r="K6" s="51">
        <v>-127</v>
      </c>
      <c r="L6" s="28">
        <f t="shared" ref="L6:L11" si="1">IF(MAX(I6:K6)&lt;0,0,MAX(I6:K6))</f>
        <v>122</v>
      </c>
      <c r="M6" s="29">
        <f t="shared" ref="M6:M11" si="2">SUM(H6,L6)</f>
        <v>233</v>
      </c>
      <c r="N6" s="26">
        <f>IF(ISNUMBER(A6), (IF(175.508&lt; A6,M6, TRUNC(10^(0.75194503*((LOG((A6/175.508)/LOG(10))*(LOG((A6/175.508)/LOG(10)))))),4)*M6)), 0)</f>
        <v>284.3066</v>
      </c>
      <c r="O6" s="44">
        <v>1</v>
      </c>
    </row>
    <row r="7" spans="1:15">
      <c r="A7" s="4">
        <v>100</v>
      </c>
      <c r="B7" s="2" t="s">
        <v>32</v>
      </c>
      <c r="C7" s="3">
        <v>1997</v>
      </c>
      <c r="D7" s="27" t="s">
        <v>36</v>
      </c>
      <c r="E7" s="51">
        <v>90</v>
      </c>
      <c r="F7" s="52">
        <v>100</v>
      </c>
      <c r="G7" s="51">
        <v>105</v>
      </c>
      <c r="H7" s="28">
        <f t="shared" si="0"/>
        <v>105</v>
      </c>
      <c r="I7" s="51">
        <v>120</v>
      </c>
      <c r="J7" s="52">
        <v>127</v>
      </c>
      <c r="K7" s="53">
        <v>132</v>
      </c>
      <c r="L7" s="30">
        <f t="shared" si="1"/>
        <v>132</v>
      </c>
      <c r="M7" s="31">
        <f t="shared" si="2"/>
        <v>237</v>
      </c>
      <c r="N7" s="26">
        <f t="shared" ref="N7:N46" si="3">IF(ISNUMBER(A7), (IF(175.508&lt; A7,M7, TRUNC(10^(0.75194503*((LOG((A7/175.508)/LOG(10))*(LOG((A7/175.508)/LOG(10)))))),4)*M7)), 0)</f>
        <v>262.78559999999999</v>
      </c>
      <c r="O7" s="44">
        <v>1</v>
      </c>
    </row>
    <row r="8" spans="1:15">
      <c r="A8" s="4">
        <v>85.3</v>
      </c>
      <c r="B8" s="2" t="s">
        <v>45</v>
      </c>
      <c r="C8" s="3">
        <v>1997</v>
      </c>
      <c r="D8" s="27" t="s">
        <v>36</v>
      </c>
      <c r="E8" s="51">
        <v>115</v>
      </c>
      <c r="F8" s="52">
        <v>121</v>
      </c>
      <c r="G8" s="51">
        <v>126</v>
      </c>
      <c r="H8" s="28">
        <f t="shared" si="0"/>
        <v>126</v>
      </c>
      <c r="I8" s="51">
        <v>145</v>
      </c>
      <c r="J8" s="52">
        <v>155</v>
      </c>
      <c r="K8" s="51">
        <v>161</v>
      </c>
      <c r="L8" s="30">
        <f t="shared" si="1"/>
        <v>161</v>
      </c>
      <c r="M8" s="31">
        <f t="shared" si="2"/>
        <v>287</v>
      </c>
      <c r="N8" s="26">
        <f t="shared" si="3"/>
        <v>340.18110000000001</v>
      </c>
      <c r="O8" s="44">
        <v>2</v>
      </c>
    </row>
    <row r="9" spans="1:15">
      <c r="A9" s="4">
        <v>75.900000000000006</v>
      </c>
      <c r="B9" s="2" t="s">
        <v>46</v>
      </c>
      <c r="C9" s="3">
        <v>2002</v>
      </c>
      <c r="D9" s="27" t="s">
        <v>36</v>
      </c>
      <c r="E9" s="51">
        <v>83</v>
      </c>
      <c r="F9" s="52">
        <v>87</v>
      </c>
      <c r="G9" s="51">
        <v>90</v>
      </c>
      <c r="H9" s="28">
        <f t="shared" si="0"/>
        <v>90</v>
      </c>
      <c r="I9" s="51">
        <v>98</v>
      </c>
      <c r="J9" s="52">
        <v>103</v>
      </c>
      <c r="K9" s="53">
        <v>-106</v>
      </c>
      <c r="L9" s="30">
        <f t="shared" si="1"/>
        <v>103</v>
      </c>
      <c r="M9" s="31">
        <f t="shared" si="2"/>
        <v>193</v>
      </c>
      <c r="N9" s="26">
        <f t="shared" si="3"/>
        <v>242.7747</v>
      </c>
      <c r="O9" s="44">
        <v>2</v>
      </c>
    </row>
    <row r="10" spans="1:15">
      <c r="A10" s="4">
        <v>82.9</v>
      </c>
      <c r="B10" s="2" t="s">
        <v>47</v>
      </c>
      <c r="C10" s="3">
        <v>2000</v>
      </c>
      <c r="D10" s="27" t="s">
        <v>36</v>
      </c>
      <c r="E10" s="51">
        <v>68</v>
      </c>
      <c r="F10" s="52">
        <v>73</v>
      </c>
      <c r="G10" s="51">
        <v>78</v>
      </c>
      <c r="H10" s="28">
        <f t="shared" si="0"/>
        <v>78</v>
      </c>
      <c r="I10" s="51">
        <v>-85</v>
      </c>
      <c r="J10" s="52">
        <v>85</v>
      </c>
      <c r="K10" s="53">
        <v>90</v>
      </c>
      <c r="L10" s="30">
        <f t="shared" si="1"/>
        <v>90</v>
      </c>
      <c r="M10" s="31">
        <f t="shared" si="2"/>
        <v>168</v>
      </c>
      <c r="N10" s="26">
        <f t="shared" si="3"/>
        <v>201.86879999999999</v>
      </c>
      <c r="O10" s="44">
        <v>3</v>
      </c>
    </row>
    <row r="11" spans="1:15" ht="13.5" thickBot="1">
      <c r="A11" s="4"/>
      <c r="B11" s="2"/>
      <c r="C11" s="3"/>
      <c r="D11" s="27"/>
      <c r="E11" s="51"/>
      <c r="F11" s="52"/>
      <c r="G11" s="51"/>
      <c r="H11" s="28">
        <f t="shared" ref="H11:H32" si="4">IF(MAX(E11:G11)&lt;0,0,MAX(E11:G11))</f>
        <v>0</v>
      </c>
      <c r="I11" s="51"/>
      <c r="J11" s="52"/>
      <c r="K11" s="53"/>
      <c r="L11" s="30">
        <f t="shared" si="1"/>
        <v>0</v>
      </c>
      <c r="M11" s="31">
        <f t="shared" si="2"/>
        <v>0</v>
      </c>
      <c r="N11" s="26">
        <f t="shared" si="3"/>
        <v>0</v>
      </c>
      <c r="O11" s="44">
        <v>3</v>
      </c>
    </row>
    <row r="12" spans="1:15">
      <c r="A12" s="33"/>
      <c r="B12" s="34" t="s">
        <v>29</v>
      </c>
      <c r="C12" s="35"/>
      <c r="D12" s="36"/>
      <c r="E12" s="37"/>
      <c r="F12" s="38"/>
      <c r="G12" s="37"/>
      <c r="H12" s="39"/>
      <c r="I12" s="37"/>
      <c r="J12" s="38"/>
      <c r="K12" s="37"/>
      <c r="L12" s="39"/>
      <c r="M12" s="40"/>
      <c r="N12" s="41">
        <f>SUM(N6:N11)-MIN(N6:N11)</f>
        <v>1331.9168</v>
      </c>
      <c r="O12" s="44"/>
    </row>
    <row r="13" spans="1:15">
      <c r="A13" s="22">
        <v>77.3</v>
      </c>
      <c r="B13" s="23" t="s">
        <v>34</v>
      </c>
      <c r="C13" s="24">
        <v>2000</v>
      </c>
      <c r="D13" s="25" t="s">
        <v>35</v>
      </c>
      <c r="E13" s="49">
        <v>52</v>
      </c>
      <c r="F13" s="50">
        <v>57</v>
      </c>
      <c r="G13" s="49">
        <v>60</v>
      </c>
      <c r="H13" s="28">
        <f t="shared" si="4"/>
        <v>60</v>
      </c>
      <c r="I13" s="49">
        <v>62</v>
      </c>
      <c r="J13" s="50">
        <v>67</v>
      </c>
      <c r="K13" s="49">
        <v>70</v>
      </c>
      <c r="L13" s="28">
        <f t="shared" ref="L13:L18" si="5">IF(MAX(I13:K13)&lt;0,0,MAX(I13:K13))</f>
        <v>70</v>
      </c>
      <c r="M13" s="29">
        <f t="shared" ref="M13:M18" si="6">SUM(H13,L13)</f>
        <v>130</v>
      </c>
      <c r="N13" s="26">
        <f t="shared" si="3"/>
        <v>161.91500000000002</v>
      </c>
      <c r="O13" s="44">
        <v>1</v>
      </c>
    </row>
    <row r="14" spans="1:15">
      <c r="A14" s="4">
        <v>60.6</v>
      </c>
      <c r="B14" s="2" t="s">
        <v>37</v>
      </c>
      <c r="C14" s="3">
        <v>1999</v>
      </c>
      <c r="D14" s="20" t="s">
        <v>35</v>
      </c>
      <c r="E14" s="51">
        <v>-42</v>
      </c>
      <c r="F14" s="52">
        <v>-42</v>
      </c>
      <c r="G14" s="51">
        <v>42</v>
      </c>
      <c r="H14" s="28">
        <f t="shared" si="4"/>
        <v>42</v>
      </c>
      <c r="I14" s="51">
        <v>50</v>
      </c>
      <c r="J14" s="52">
        <v>53</v>
      </c>
      <c r="K14" s="51">
        <v>55</v>
      </c>
      <c r="L14" s="30">
        <f t="shared" si="5"/>
        <v>55</v>
      </c>
      <c r="M14" s="31">
        <f t="shared" si="6"/>
        <v>97</v>
      </c>
      <c r="N14" s="26">
        <f t="shared" si="3"/>
        <v>140.3202</v>
      </c>
      <c r="O14" s="44">
        <v>1</v>
      </c>
    </row>
    <row r="15" spans="1:15">
      <c r="A15" s="4">
        <v>57.9</v>
      </c>
      <c r="B15" s="2" t="s">
        <v>48</v>
      </c>
      <c r="C15" s="3">
        <v>1999</v>
      </c>
      <c r="D15" s="20" t="s">
        <v>35</v>
      </c>
      <c r="E15" s="51">
        <v>40</v>
      </c>
      <c r="F15" s="52">
        <v>43</v>
      </c>
      <c r="G15" s="51">
        <v>45</v>
      </c>
      <c r="H15" s="28">
        <f t="shared" si="4"/>
        <v>45</v>
      </c>
      <c r="I15" s="51">
        <v>50</v>
      </c>
      <c r="J15" s="52">
        <v>53</v>
      </c>
      <c r="K15" s="53">
        <v>-55</v>
      </c>
      <c r="L15" s="30">
        <f t="shared" si="5"/>
        <v>53</v>
      </c>
      <c r="M15" s="31">
        <f t="shared" si="6"/>
        <v>98</v>
      </c>
      <c r="N15" s="26">
        <f t="shared" si="3"/>
        <v>146.4316</v>
      </c>
      <c r="O15" s="44">
        <v>2</v>
      </c>
    </row>
    <row r="16" spans="1:15">
      <c r="A16" s="22">
        <v>81.599999999999994</v>
      </c>
      <c r="B16" s="23" t="s">
        <v>30</v>
      </c>
      <c r="C16" s="24">
        <v>1998</v>
      </c>
      <c r="D16" s="25" t="s">
        <v>59</v>
      </c>
      <c r="E16" s="49">
        <v>-86</v>
      </c>
      <c r="F16" s="50">
        <v>-86</v>
      </c>
      <c r="G16" s="49">
        <v>-86</v>
      </c>
      <c r="H16" s="28">
        <f t="shared" ref="H16" si="7">IF(MAX(E16:G16)&lt;0,0,MAX(E16:G16))</f>
        <v>0</v>
      </c>
      <c r="I16" s="49">
        <v>90</v>
      </c>
      <c r="J16" s="50" t="s">
        <v>58</v>
      </c>
      <c r="K16" s="49" t="s">
        <v>58</v>
      </c>
      <c r="L16" s="30">
        <f t="shared" si="5"/>
        <v>90</v>
      </c>
      <c r="M16" s="31">
        <f t="shared" si="6"/>
        <v>90</v>
      </c>
      <c r="N16" s="26">
        <f t="shared" si="3"/>
        <v>108.99900000000001</v>
      </c>
      <c r="O16" s="44">
        <v>2</v>
      </c>
    </row>
    <row r="17" spans="1:15">
      <c r="A17" s="4"/>
      <c r="B17" s="2"/>
      <c r="C17" s="3"/>
      <c r="D17" s="20"/>
      <c r="E17" s="51"/>
      <c r="F17" s="52"/>
      <c r="G17" s="51"/>
      <c r="H17" s="28">
        <f t="shared" si="4"/>
        <v>0</v>
      </c>
      <c r="I17" s="51"/>
      <c r="J17" s="52"/>
      <c r="K17" s="53"/>
      <c r="L17" s="30">
        <f t="shared" si="5"/>
        <v>0</v>
      </c>
      <c r="M17" s="31">
        <f t="shared" si="6"/>
        <v>0</v>
      </c>
      <c r="N17" s="26">
        <f t="shared" si="3"/>
        <v>0</v>
      </c>
      <c r="O17" s="44">
        <v>3</v>
      </c>
    </row>
    <row r="18" spans="1:15" ht="13.5" thickBot="1">
      <c r="A18" s="4"/>
      <c r="B18" s="2"/>
      <c r="C18" s="3"/>
      <c r="D18" s="20"/>
      <c r="E18" s="51"/>
      <c r="F18" s="52"/>
      <c r="G18" s="51"/>
      <c r="H18" s="28">
        <f t="shared" si="4"/>
        <v>0</v>
      </c>
      <c r="I18" s="51"/>
      <c r="J18" s="52"/>
      <c r="K18" s="53"/>
      <c r="L18" s="30">
        <f t="shared" si="5"/>
        <v>0</v>
      </c>
      <c r="M18" s="31">
        <f t="shared" si="6"/>
        <v>0</v>
      </c>
      <c r="N18" s="26">
        <f t="shared" si="3"/>
        <v>0</v>
      </c>
      <c r="O18" s="44">
        <v>3</v>
      </c>
    </row>
    <row r="19" spans="1:15">
      <c r="A19" s="33"/>
      <c r="B19" s="34" t="s">
        <v>33</v>
      </c>
      <c r="C19" s="35"/>
      <c r="D19" s="36"/>
      <c r="E19" s="37"/>
      <c r="F19" s="38"/>
      <c r="G19" s="37"/>
      <c r="H19" s="39"/>
      <c r="I19" s="37"/>
      <c r="J19" s="38"/>
      <c r="K19" s="37"/>
      <c r="L19" s="39"/>
      <c r="M19" s="40"/>
      <c r="N19" s="41">
        <f>SUM(N13:N18)-MIN(N13:N18)</f>
        <v>557.66579999999999</v>
      </c>
      <c r="O19" s="44"/>
    </row>
    <row r="20" spans="1:15">
      <c r="A20" s="22">
        <v>75.900000000000006</v>
      </c>
      <c r="B20" s="23" t="s">
        <v>39</v>
      </c>
      <c r="C20" s="24">
        <v>1998</v>
      </c>
      <c r="D20" s="25" t="s">
        <v>38</v>
      </c>
      <c r="E20" s="49">
        <v>-133</v>
      </c>
      <c r="F20" s="50">
        <v>133</v>
      </c>
      <c r="G20" s="49">
        <v>-139</v>
      </c>
      <c r="H20" s="28">
        <f t="shared" si="4"/>
        <v>133</v>
      </c>
      <c r="I20" s="49">
        <v>153</v>
      </c>
      <c r="J20" s="50">
        <v>158</v>
      </c>
      <c r="K20" s="49">
        <v>161</v>
      </c>
      <c r="L20" s="28">
        <f t="shared" ref="L20:L32" si="8">IF(MAX(I20:K20)&lt;0,0,MAX(I20:K20))</f>
        <v>161</v>
      </c>
      <c r="M20" s="29">
        <f t="shared" ref="M20:M32" si="9">SUM(H20,L20)</f>
        <v>294</v>
      </c>
      <c r="N20" s="26">
        <f t="shared" si="3"/>
        <v>369.82260000000002</v>
      </c>
      <c r="O20" s="44">
        <v>1</v>
      </c>
    </row>
    <row r="21" spans="1:15">
      <c r="A21" s="4">
        <v>90.9</v>
      </c>
      <c r="B21" s="2" t="s">
        <v>40</v>
      </c>
      <c r="C21" s="3">
        <v>1997</v>
      </c>
      <c r="D21" s="25" t="s">
        <v>38</v>
      </c>
      <c r="E21" s="51">
        <v>95</v>
      </c>
      <c r="F21" s="52">
        <v>105</v>
      </c>
      <c r="G21" s="51">
        <v>-110</v>
      </c>
      <c r="H21" s="28">
        <f t="shared" si="4"/>
        <v>105</v>
      </c>
      <c r="I21" s="51">
        <v>120</v>
      </c>
      <c r="J21" s="52">
        <v>130</v>
      </c>
      <c r="K21" s="51">
        <v>-140</v>
      </c>
      <c r="L21" s="30">
        <f t="shared" si="8"/>
        <v>130</v>
      </c>
      <c r="M21" s="31">
        <f t="shared" si="9"/>
        <v>235</v>
      </c>
      <c r="N21" s="26">
        <f t="shared" si="3"/>
        <v>270.673</v>
      </c>
      <c r="O21" s="44">
        <v>1</v>
      </c>
    </row>
    <row r="22" spans="1:15">
      <c r="A22" s="4">
        <v>58.7</v>
      </c>
      <c r="B22" s="2" t="s">
        <v>41</v>
      </c>
      <c r="C22" s="3">
        <v>2001</v>
      </c>
      <c r="D22" s="25" t="s">
        <v>38</v>
      </c>
      <c r="E22" s="51">
        <v>28</v>
      </c>
      <c r="F22" s="52">
        <v>32</v>
      </c>
      <c r="G22" s="51">
        <v>35</v>
      </c>
      <c r="H22" s="28">
        <f t="shared" si="4"/>
        <v>35</v>
      </c>
      <c r="I22" s="51">
        <v>38</v>
      </c>
      <c r="J22" s="52">
        <v>42</v>
      </c>
      <c r="K22" s="53">
        <v>45</v>
      </c>
      <c r="L22" s="30">
        <f t="shared" si="8"/>
        <v>45</v>
      </c>
      <c r="M22" s="31">
        <f t="shared" si="9"/>
        <v>80</v>
      </c>
      <c r="N22" s="26">
        <f t="shared" si="3"/>
        <v>118.36</v>
      </c>
      <c r="O22" s="44">
        <v>2</v>
      </c>
    </row>
    <row r="23" spans="1:15">
      <c r="A23" s="4">
        <v>71.8</v>
      </c>
      <c r="B23" s="2" t="s">
        <v>49</v>
      </c>
      <c r="C23" s="3">
        <v>1999</v>
      </c>
      <c r="D23" s="25" t="s">
        <v>38</v>
      </c>
      <c r="E23" s="51">
        <v>80</v>
      </c>
      <c r="F23" s="52">
        <v>-85</v>
      </c>
      <c r="G23" s="51">
        <v>-85</v>
      </c>
      <c r="H23" s="28">
        <f t="shared" si="4"/>
        <v>80</v>
      </c>
      <c r="I23" s="51">
        <v>100</v>
      </c>
      <c r="J23" s="52">
        <v>105</v>
      </c>
      <c r="K23" s="51">
        <v>-109</v>
      </c>
      <c r="L23" s="30">
        <f t="shared" si="8"/>
        <v>105</v>
      </c>
      <c r="M23" s="31">
        <f t="shared" si="9"/>
        <v>185</v>
      </c>
      <c r="N23" s="26">
        <f t="shared" si="3"/>
        <v>240.13</v>
      </c>
      <c r="O23" s="44">
        <v>2</v>
      </c>
    </row>
    <row r="24" spans="1:15">
      <c r="A24" s="4">
        <v>79.3</v>
      </c>
      <c r="B24" s="2" t="s">
        <v>50</v>
      </c>
      <c r="C24" s="3">
        <v>1997</v>
      </c>
      <c r="D24" s="25" t="s">
        <v>38</v>
      </c>
      <c r="E24" s="51">
        <v>100</v>
      </c>
      <c r="F24" s="52">
        <v>105</v>
      </c>
      <c r="G24" s="51">
        <v>111</v>
      </c>
      <c r="H24" s="28">
        <f t="shared" si="4"/>
        <v>111</v>
      </c>
      <c r="I24" s="51">
        <v>115</v>
      </c>
      <c r="J24" s="52">
        <v>122</v>
      </c>
      <c r="K24" s="53">
        <v>-126</v>
      </c>
      <c r="L24" s="30">
        <f t="shared" si="8"/>
        <v>122</v>
      </c>
      <c r="M24" s="31">
        <f t="shared" si="9"/>
        <v>233</v>
      </c>
      <c r="N24" s="26">
        <f t="shared" si="3"/>
        <v>286.31039999999996</v>
      </c>
      <c r="O24" s="44">
        <v>3</v>
      </c>
    </row>
    <row r="25" spans="1:15" ht="13.5" thickBot="1">
      <c r="A25" s="4">
        <v>74</v>
      </c>
      <c r="B25" s="2" t="s">
        <v>51</v>
      </c>
      <c r="C25" s="3">
        <v>1999</v>
      </c>
      <c r="D25" s="25" t="s">
        <v>38</v>
      </c>
      <c r="E25" s="51">
        <v>93</v>
      </c>
      <c r="F25" s="52">
        <v>96</v>
      </c>
      <c r="G25" s="51">
        <v>-100</v>
      </c>
      <c r="H25" s="28">
        <f t="shared" si="4"/>
        <v>96</v>
      </c>
      <c r="I25" s="51">
        <v>115</v>
      </c>
      <c r="J25" s="52">
        <v>120</v>
      </c>
      <c r="K25" s="53">
        <v>124</v>
      </c>
      <c r="L25" s="30">
        <f t="shared" si="8"/>
        <v>124</v>
      </c>
      <c r="M25" s="31">
        <f t="shared" si="9"/>
        <v>220</v>
      </c>
      <c r="N25" s="26">
        <f t="shared" si="3"/>
        <v>280.654</v>
      </c>
      <c r="O25" s="44">
        <v>3</v>
      </c>
    </row>
    <row r="26" spans="1:15">
      <c r="A26" s="33"/>
      <c r="B26" s="34" t="s">
        <v>38</v>
      </c>
      <c r="C26" s="35"/>
      <c r="D26" s="36"/>
      <c r="E26" s="37"/>
      <c r="F26" s="38"/>
      <c r="G26" s="37"/>
      <c r="H26" s="39"/>
      <c r="I26" s="37"/>
      <c r="J26" s="38"/>
      <c r="K26" s="37"/>
      <c r="L26" s="39"/>
      <c r="M26" s="40"/>
      <c r="N26" s="41">
        <f>SUM(N20:N25)-MIN(N20:N25)</f>
        <v>1447.59</v>
      </c>
      <c r="O26" s="44"/>
    </row>
    <row r="27" spans="1:15">
      <c r="A27" s="22">
        <v>59.6</v>
      </c>
      <c r="B27" s="23" t="s">
        <v>43</v>
      </c>
      <c r="C27" s="24">
        <v>1997</v>
      </c>
      <c r="D27" s="25" t="s">
        <v>42</v>
      </c>
      <c r="E27" s="49">
        <v>60</v>
      </c>
      <c r="F27" s="50">
        <v>65</v>
      </c>
      <c r="G27" s="49">
        <v>70</v>
      </c>
      <c r="H27" s="28">
        <f t="shared" si="4"/>
        <v>70</v>
      </c>
      <c r="I27" s="49">
        <v>-85</v>
      </c>
      <c r="J27" s="50">
        <v>-85</v>
      </c>
      <c r="K27" s="49">
        <v>85</v>
      </c>
      <c r="L27" s="30">
        <f t="shared" si="8"/>
        <v>85</v>
      </c>
      <c r="M27" s="31">
        <f t="shared" si="9"/>
        <v>155</v>
      </c>
      <c r="N27" s="26">
        <f t="shared" si="3"/>
        <v>226.858</v>
      </c>
      <c r="O27" s="44">
        <v>1</v>
      </c>
    </row>
    <row r="28" spans="1:15">
      <c r="A28" s="4">
        <v>59.2</v>
      </c>
      <c r="B28" s="2" t="s">
        <v>44</v>
      </c>
      <c r="C28" s="3">
        <v>2003</v>
      </c>
      <c r="D28" s="25" t="s">
        <v>42</v>
      </c>
      <c r="E28" s="51">
        <v>35</v>
      </c>
      <c r="F28" s="52">
        <v>40</v>
      </c>
      <c r="G28" s="51">
        <v>45</v>
      </c>
      <c r="H28" s="28">
        <f t="shared" si="4"/>
        <v>45</v>
      </c>
      <c r="I28" s="51">
        <v>47</v>
      </c>
      <c r="J28" s="52">
        <v>52</v>
      </c>
      <c r="K28" s="51">
        <v>-55</v>
      </c>
      <c r="L28" s="30">
        <f t="shared" si="8"/>
        <v>52</v>
      </c>
      <c r="M28" s="31">
        <f t="shared" si="9"/>
        <v>97</v>
      </c>
      <c r="N28" s="26">
        <f t="shared" si="3"/>
        <v>142.6482</v>
      </c>
      <c r="O28" s="44">
        <v>1</v>
      </c>
    </row>
    <row r="29" spans="1:15">
      <c r="A29" s="4">
        <v>88.7</v>
      </c>
      <c r="B29" s="2" t="s">
        <v>52</v>
      </c>
      <c r="C29" s="3">
        <v>1999</v>
      </c>
      <c r="D29" s="25" t="s">
        <v>42</v>
      </c>
      <c r="E29" s="51">
        <v>75</v>
      </c>
      <c r="F29" s="52">
        <v>80</v>
      </c>
      <c r="G29" s="51">
        <v>85</v>
      </c>
      <c r="H29" s="28">
        <f t="shared" si="4"/>
        <v>85</v>
      </c>
      <c r="I29" s="51">
        <v>-110</v>
      </c>
      <c r="J29" s="52">
        <v>110</v>
      </c>
      <c r="K29" s="53">
        <v>-115</v>
      </c>
      <c r="L29" s="30">
        <f t="shared" si="8"/>
        <v>110</v>
      </c>
      <c r="M29" s="31">
        <f t="shared" si="9"/>
        <v>195</v>
      </c>
      <c r="N29" s="26">
        <f t="shared" si="3"/>
        <v>227.01899999999998</v>
      </c>
      <c r="O29" s="44">
        <v>2</v>
      </c>
    </row>
    <row r="30" spans="1:15">
      <c r="A30" s="4">
        <v>79.3</v>
      </c>
      <c r="B30" s="2" t="s">
        <v>53</v>
      </c>
      <c r="C30" s="3">
        <v>1999</v>
      </c>
      <c r="D30" s="25" t="s">
        <v>42</v>
      </c>
      <c r="E30" s="51">
        <v>75</v>
      </c>
      <c r="F30" s="52">
        <v>80</v>
      </c>
      <c r="G30" s="51">
        <v>85</v>
      </c>
      <c r="H30" s="28">
        <f t="shared" si="4"/>
        <v>85</v>
      </c>
      <c r="I30" s="51">
        <v>110</v>
      </c>
      <c r="J30" s="52">
        <v>-115</v>
      </c>
      <c r="K30" s="51">
        <v>115</v>
      </c>
      <c r="L30" s="30">
        <f t="shared" si="8"/>
        <v>115</v>
      </c>
      <c r="M30" s="31">
        <f t="shared" si="9"/>
        <v>200</v>
      </c>
      <c r="N30" s="26">
        <f t="shared" si="3"/>
        <v>245.76</v>
      </c>
      <c r="O30" s="44">
        <v>2</v>
      </c>
    </row>
    <row r="31" spans="1:15">
      <c r="A31" s="4">
        <v>83.1</v>
      </c>
      <c r="B31" s="2" t="s">
        <v>54</v>
      </c>
      <c r="C31" s="3">
        <v>2002</v>
      </c>
      <c r="D31" s="25" t="s">
        <v>42</v>
      </c>
      <c r="E31" s="51">
        <v>55</v>
      </c>
      <c r="F31" s="52">
        <v>60</v>
      </c>
      <c r="G31" s="51">
        <v>-65</v>
      </c>
      <c r="H31" s="28">
        <f t="shared" si="4"/>
        <v>60</v>
      </c>
      <c r="I31" s="51">
        <v>75</v>
      </c>
      <c r="J31" s="52">
        <v>80</v>
      </c>
      <c r="K31" s="53">
        <v>85</v>
      </c>
      <c r="L31" s="30">
        <f t="shared" si="8"/>
        <v>85</v>
      </c>
      <c r="M31" s="31">
        <f t="shared" si="9"/>
        <v>145</v>
      </c>
      <c r="N31" s="26">
        <f t="shared" si="3"/>
        <v>174.029</v>
      </c>
      <c r="O31" s="44">
        <v>3</v>
      </c>
    </row>
    <row r="32" spans="1:15" ht="13.5" thickBot="1">
      <c r="A32" s="4">
        <v>97</v>
      </c>
      <c r="B32" s="2" t="s">
        <v>57</v>
      </c>
      <c r="C32" s="3">
        <v>2004</v>
      </c>
      <c r="D32" s="25" t="s">
        <v>42</v>
      </c>
      <c r="E32" s="51">
        <v>40</v>
      </c>
      <c r="F32" s="52">
        <v>-43</v>
      </c>
      <c r="G32" s="51">
        <v>-43</v>
      </c>
      <c r="H32" s="28">
        <f t="shared" si="4"/>
        <v>40</v>
      </c>
      <c r="I32" s="51">
        <v>50</v>
      </c>
      <c r="J32" s="52">
        <v>-55</v>
      </c>
      <c r="K32" s="53">
        <v>-55</v>
      </c>
      <c r="L32" s="30">
        <f t="shared" si="8"/>
        <v>50</v>
      </c>
      <c r="M32" s="31">
        <f t="shared" si="9"/>
        <v>90</v>
      </c>
      <c r="N32" s="26">
        <f t="shared" si="3"/>
        <v>100.94399999999999</v>
      </c>
      <c r="O32" s="44">
        <v>3</v>
      </c>
    </row>
    <row r="33" spans="1:15">
      <c r="A33" s="33"/>
      <c r="B33" s="34" t="s">
        <v>42</v>
      </c>
      <c r="C33" s="35"/>
      <c r="D33" s="36"/>
      <c r="E33" s="37"/>
      <c r="F33" s="38"/>
      <c r="G33" s="37"/>
      <c r="H33" s="39"/>
      <c r="I33" s="37"/>
      <c r="J33" s="38"/>
      <c r="K33" s="37"/>
      <c r="L33" s="39"/>
      <c r="M33" s="40"/>
      <c r="N33" s="41">
        <f>SUM(N27:N32)-MIN(N27:N32)</f>
        <v>1016.3142</v>
      </c>
      <c r="O33" s="44"/>
    </row>
    <row r="34" spans="1:15">
      <c r="A34" s="22"/>
      <c r="B34" s="23"/>
      <c r="C34" s="24"/>
      <c r="D34" s="25"/>
      <c r="E34" s="49"/>
      <c r="F34" s="50"/>
      <c r="G34" s="49"/>
      <c r="H34" s="28">
        <f t="shared" ref="H34:H39" si="10">IF(MAX(E34:G34)&lt;0,0,MAX(E34:G34))</f>
        <v>0</v>
      </c>
      <c r="I34" s="49"/>
      <c r="J34" s="50"/>
      <c r="K34" s="49"/>
      <c r="L34" s="28">
        <f t="shared" ref="L34:L39" si="11">IF(MAX(I34:K34)&lt;0,0,MAX(I34:K34))</f>
        <v>0</v>
      </c>
      <c r="M34" s="29">
        <f t="shared" ref="M34:M39" si="12">SUM(H34,L34)</f>
        <v>0</v>
      </c>
      <c r="N34" s="26">
        <f t="shared" si="3"/>
        <v>0</v>
      </c>
      <c r="O34" s="44">
        <v>1</v>
      </c>
    </row>
    <row r="35" spans="1:15">
      <c r="A35" s="4"/>
      <c r="B35" s="2"/>
      <c r="C35" s="3"/>
      <c r="D35" s="20"/>
      <c r="E35" s="51"/>
      <c r="F35" s="52"/>
      <c r="G35" s="51"/>
      <c r="H35" s="30">
        <f t="shared" si="10"/>
        <v>0</v>
      </c>
      <c r="I35" s="51"/>
      <c r="J35" s="52"/>
      <c r="K35" s="51"/>
      <c r="L35" s="30">
        <f t="shared" si="11"/>
        <v>0</v>
      </c>
      <c r="M35" s="31">
        <f t="shared" si="12"/>
        <v>0</v>
      </c>
      <c r="N35" s="26">
        <f t="shared" si="3"/>
        <v>0</v>
      </c>
      <c r="O35" s="44">
        <v>1</v>
      </c>
    </row>
    <row r="36" spans="1:15">
      <c r="A36" s="4"/>
      <c r="B36" s="2"/>
      <c r="C36" s="3"/>
      <c r="D36" s="27"/>
      <c r="E36" s="51"/>
      <c r="F36" s="52"/>
      <c r="G36" s="51"/>
      <c r="H36" s="30">
        <f t="shared" si="10"/>
        <v>0</v>
      </c>
      <c r="I36" s="51"/>
      <c r="J36" s="52"/>
      <c r="K36" s="53"/>
      <c r="L36" s="30">
        <f t="shared" si="11"/>
        <v>0</v>
      </c>
      <c r="M36" s="31">
        <f t="shared" si="12"/>
        <v>0</v>
      </c>
      <c r="N36" s="26">
        <f t="shared" si="3"/>
        <v>0</v>
      </c>
      <c r="O36" s="44">
        <v>2</v>
      </c>
    </row>
    <row r="37" spans="1:15">
      <c r="A37" s="4"/>
      <c r="B37" s="2"/>
      <c r="C37" s="3"/>
      <c r="D37" s="20"/>
      <c r="E37" s="51"/>
      <c r="F37" s="52"/>
      <c r="G37" s="51"/>
      <c r="H37" s="30">
        <f t="shared" si="10"/>
        <v>0</v>
      </c>
      <c r="I37" s="51"/>
      <c r="J37" s="52"/>
      <c r="K37" s="51"/>
      <c r="L37" s="30">
        <f t="shared" si="11"/>
        <v>0</v>
      </c>
      <c r="M37" s="31">
        <f t="shared" si="12"/>
        <v>0</v>
      </c>
      <c r="N37" s="26">
        <f t="shared" si="3"/>
        <v>0</v>
      </c>
      <c r="O37" s="44">
        <v>2</v>
      </c>
    </row>
    <row r="38" spans="1:15">
      <c r="A38" s="4"/>
      <c r="B38" s="2"/>
      <c r="C38" s="3"/>
      <c r="D38" s="27"/>
      <c r="E38" s="51"/>
      <c r="F38" s="52"/>
      <c r="G38" s="51"/>
      <c r="H38" s="30">
        <f t="shared" si="10"/>
        <v>0</v>
      </c>
      <c r="I38" s="51"/>
      <c r="J38" s="52"/>
      <c r="K38" s="53"/>
      <c r="L38" s="30">
        <f t="shared" si="11"/>
        <v>0</v>
      </c>
      <c r="M38" s="31">
        <f t="shared" si="12"/>
        <v>0</v>
      </c>
      <c r="N38" s="26">
        <f t="shared" si="3"/>
        <v>0</v>
      </c>
      <c r="O38" s="44">
        <v>3</v>
      </c>
    </row>
    <row r="39" spans="1:15" ht="13.5" thickBot="1">
      <c r="A39" s="4"/>
      <c r="B39" s="2"/>
      <c r="C39" s="3"/>
      <c r="D39" s="20"/>
      <c r="E39" s="51"/>
      <c r="F39" s="52"/>
      <c r="G39" s="51"/>
      <c r="H39" s="30">
        <f t="shared" si="10"/>
        <v>0</v>
      </c>
      <c r="I39" s="51"/>
      <c r="J39" s="52"/>
      <c r="K39" s="53"/>
      <c r="L39" s="30">
        <f t="shared" si="11"/>
        <v>0</v>
      </c>
      <c r="M39" s="31">
        <f t="shared" si="12"/>
        <v>0</v>
      </c>
      <c r="N39" s="26">
        <f t="shared" si="3"/>
        <v>0</v>
      </c>
      <c r="O39" s="44">
        <v>3</v>
      </c>
    </row>
    <row r="40" spans="1:15">
      <c r="A40" s="33"/>
      <c r="B40" s="34"/>
      <c r="C40" s="35"/>
      <c r="D40" s="36"/>
      <c r="E40" s="37"/>
      <c r="F40" s="38"/>
      <c r="G40" s="37"/>
      <c r="H40" s="39"/>
      <c r="I40" s="37"/>
      <c r="J40" s="38"/>
      <c r="K40" s="37"/>
      <c r="L40" s="39"/>
      <c r="M40" s="40"/>
      <c r="N40" s="41">
        <f>SUM(N34:N39)-MIN(N34:N39)</f>
        <v>0</v>
      </c>
      <c r="O40" s="44"/>
    </row>
    <row r="41" spans="1:15">
      <c r="A41" s="22"/>
      <c r="B41" s="23"/>
      <c r="C41" s="24"/>
      <c r="D41" s="25"/>
      <c r="E41" s="49"/>
      <c r="F41" s="50"/>
      <c r="G41" s="49"/>
      <c r="H41" s="28">
        <f t="shared" ref="H41:H46" si="13">IF(MAX(E41:G41)&lt;0,0,MAX(E41:G41))</f>
        <v>0</v>
      </c>
      <c r="I41" s="49"/>
      <c r="J41" s="50"/>
      <c r="K41" s="49"/>
      <c r="L41" s="28">
        <f t="shared" ref="L41:L46" si="14">IF(MAX(I41:K41)&lt;0,0,MAX(I41:K41))</f>
        <v>0</v>
      </c>
      <c r="M41" s="29">
        <f t="shared" ref="M41:M46" si="15">SUM(H41,L41)</f>
        <v>0</v>
      </c>
      <c r="N41" s="26">
        <f t="shared" si="3"/>
        <v>0</v>
      </c>
      <c r="O41" s="44">
        <v>1</v>
      </c>
    </row>
    <row r="42" spans="1:15">
      <c r="A42" s="4"/>
      <c r="B42" s="2"/>
      <c r="C42" s="3"/>
      <c r="D42" s="20"/>
      <c r="E42" s="51"/>
      <c r="F42" s="52"/>
      <c r="G42" s="51"/>
      <c r="H42" s="30">
        <f t="shared" si="13"/>
        <v>0</v>
      </c>
      <c r="I42" s="51"/>
      <c r="J42" s="52"/>
      <c r="K42" s="51"/>
      <c r="L42" s="30">
        <f t="shared" si="14"/>
        <v>0</v>
      </c>
      <c r="M42" s="31">
        <f t="shared" si="15"/>
        <v>0</v>
      </c>
      <c r="N42" s="26">
        <f t="shared" si="3"/>
        <v>0</v>
      </c>
      <c r="O42" s="44">
        <v>1</v>
      </c>
    </row>
    <row r="43" spans="1:15">
      <c r="A43" s="4"/>
      <c r="B43" s="2"/>
      <c r="C43" s="3"/>
      <c r="D43" s="27"/>
      <c r="E43" s="51"/>
      <c r="F43" s="52"/>
      <c r="G43" s="51"/>
      <c r="H43" s="30">
        <f t="shared" si="13"/>
        <v>0</v>
      </c>
      <c r="I43" s="51"/>
      <c r="J43" s="52"/>
      <c r="K43" s="53"/>
      <c r="L43" s="30">
        <f t="shared" si="14"/>
        <v>0</v>
      </c>
      <c r="M43" s="31">
        <f t="shared" si="15"/>
        <v>0</v>
      </c>
      <c r="N43" s="26">
        <f t="shared" si="3"/>
        <v>0</v>
      </c>
      <c r="O43" s="44">
        <v>2</v>
      </c>
    </row>
    <row r="44" spans="1:15">
      <c r="A44" s="4"/>
      <c r="B44" s="2"/>
      <c r="C44" s="3"/>
      <c r="D44" s="20"/>
      <c r="E44" s="51"/>
      <c r="F44" s="52"/>
      <c r="G44" s="51"/>
      <c r="H44" s="30">
        <f t="shared" si="13"/>
        <v>0</v>
      </c>
      <c r="I44" s="51"/>
      <c r="J44" s="52"/>
      <c r="K44" s="51"/>
      <c r="L44" s="30">
        <f t="shared" si="14"/>
        <v>0</v>
      </c>
      <c r="M44" s="31">
        <f t="shared" si="15"/>
        <v>0</v>
      </c>
      <c r="N44" s="26">
        <f t="shared" si="3"/>
        <v>0</v>
      </c>
      <c r="O44" s="44">
        <v>2</v>
      </c>
    </row>
    <row r="45" spans="1:15">
      <c r="A45" s="4"/>
      <c r="B45" s="2"/>
      <c r="C45" s="3"/>
      <c r="D45" s="27"/>
      <c r="E45" s="51"/>
      <c r="F45" s="52"/>
      <c r="G45" s="51"/>
      <c r="H45" s="30">
        <f t="shared" si="13"/>
        <v>0</v>
      </c>
      <c r="I45" s="51"/>
      <c r="J45" s="52"/>
      <c r="K45" s="53"/>
      <c r="L45" s="30">
        <f t="shared" si="14"/>
        <v>0</v>
      </c>
      <c r="M45" s="31">
        <f t="shared" si="15"/>
        <v>0</v>
      </c>
      <c r="N45" s="26">
        <f t="shared" si="3"/>
        <v>0</v>
      </c>
      <c r="O45" s="44">
        <v>3</v>
      </c>
    </row>
    <row r="46" spans="1:15" ht="13.5" thickBot="1">
      <c r="A46" s="4"/>
      <c r="B46" s="2"/>
      <c r="C46" s="3"/>
      <c r="D46" s="20"/>
      <c r="E46" s="51"/>
      <c r="F46" s="52"/>
      <c r="G46" s="51"/>
      <c r="H46" s="30">
        <f t="shared" si="13"/>
        <v>0</v>
      </c>
      <c r="I46" s="51"/>
      <c r="J46" s="52"/>
      <c r="K46" s="53"/>
      <c r="L46" s="30">
        <f t="shared" si="14"/>
        <v>0</v>
      </c>
      <c r="M46" s="31">
        <f t="shared" si="15"/>
        <v>0</v>
      </c>
      <c r="N46" s="26">
        <f t="shared" si="3"/>
        <v>0</v>
      </c>
    </row>
    <row r="47" spans="1:15">
      <c r="A47" s="33"/>
      <c r="B47" s="34"/>
      <c r="C47" s="35"/>
      <c r="D47" s="36"/>
      <c r="E47" s="37"/>
      <c r="F47" s="38"/>
      <c r="G47" s="37"/>
      <c r="H47" s="39"/>
      <c r="I47" s="37"/>
      <c r="J47" s="38"/>
      <c r="K47" s="37"/>
      <c r="L47" s="39"/>
      <c r="M47" s="40"/>
      <c r="N47" s="41">
        <f>SUM(N41:N46)-MIN(N41:N46)</f>
        <v>0</v>
      </c>
    </row>
    <row r="48" spans="1:15" ht="13.5" customHeight="1" thickBot="1"/>
    <row r="49" spans="1:15">
      <c r="A49" s="54" t="s">
        <v>56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</row>
    <row r="50" spans="1:15">
      <c r="A50" s="57" t="s">
        <v>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</row>
    <row r="51" spans="1:15" ht="13.5" thickBot="1">
      <c r="A51" s="60" t="s">
        <v>55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5">
      <c r="C53" s="68" t="s">
        <v>21</v>
      </c>
      <c r="D53" s="68"/>
      <c r="G53" s="46" t="s">
        <v>22</v>
      </c>
      <c r="H53" s="46"/>
      <c r="M53" s="66" t="s">
        <v>26</v>
      </c>
      <c r="N53" s="66"/>
      <c r="O53" s="66"/>
    </row>
    <row r="54" spans="1:15">
      <c r="C54" s="45" t="s">
        <v>25</v>
      </c>
      <c r="D54" s="45" t="s">
        <v>6</v>
      </c>
      <c r="F54" s="45" t="s">
        <v>25</v>
      </c>
      <c r="G54" s="68" t="s">
        <v>6</v>
      </c>
      <c r="H54" s="68"/>
      <c r="I54" s="47" t="s">
        <v>24</v>
      </c>
      <c r="M54" s="45" t="s">
        <v>25</v>
      </c>
      <c r="N54" s="45" t="s">
        <v>6</v>
      </c>
      <c r="O54" s="45" t="s">
        <v>24</v>
      </c>
    </row>
    <row r="55" spans="1:15">
      <c r="A55" t="s">
        <v>15</v>
      </c>
      <c r="G55" s="67">
        <f>N12</f>
        <v>1331.9168</v>
      </c>
      <c r="H55" s="67"/>
      <c r="I55" s="48">
        <v>1</v>
      </c>
      <c r="M55">
        <f t="shared" ref="M55:N60" si="16">C55+F55</f>
        <v>0</v>
      </c>
      <c r="N55" s="43">
        <f t="shared" si="16"/>
        <v>1331.9168</v>
      </c>
      <c r="O55" s="44">
        <v>1</v>
      </c>
    </row>
    <row r="56" spans="1:15">
      <c r="A56" t="s">
        <v>16</v>
      </c>
      <c r="G56" s="67">
        <f>N19</f>
        <v>557.66579999999999</v>
      </c>
      <c r="H56" s="67"/>
      <c r="I56" s="48">
        <v>2</v>
      </c>
      <c r="M56">
        <f t="shared" si="16"/>
        <v>0</v>
      </c>
      <c r="N56" s="43">
        <f t="shared" si="16"/>
        <v>557.66579999999999</v>
      </c>
      <c r="O56" s="44">
        <v>2</v>
      </c>
    </row>
    <row r="57" spans="1:15">
      <c r="A57" t="s">
        <v>17</v>
      </c>
      <c r="G57" s="67">
        <f>N26</f>
        <v>1447.59</v>
      </c>
      <c r="H57" s="67"/>
      <c r="I57" s="48">
        <v>5</v>
      </c>
      <c r="M57">
        <f t="shared" si="16"/>
        <v>0</v>
      </c>
      <c r="N57" s="43">
        <f t="shared" si="16"/>
        <v>1447.59</v>
      </c>
      <c r="O57" s="44">
        <v>5</v>
      </c>
    </row>
    <row r="58" spans="1:15">
      <c r="A58" t="s">
        <v>18</v>
      </c>
      <c r="D58" s="43"/>
      <c r="G58" s="67">
        <f>N33</f>
        <v>1016.3142</v>
      </c>
      <c r="H58" s="67"/>
      <c r="I58" s="48">
        <v>4</v>
      </c>
      <c r="M58">
        <f t="shared" si="16"/>
        <v>0</v>
      </c>
      <c r="N58" s="43">
        <f t="shared" si="16"/>
        <v>1016.3142</v>
      </c>
      <c r="O58" s="44">
        <v>4</v>
      </c>
    </row>
    <row r="59" spans="1:15">
      <c r="A59" t="s">
        <v>19</v>
      </c>
      <c r="G59" s="67">
        <f>N40</f>
        <v>0</v>
      </c>
      <c r="H59" s="67"/>
      <c r="I59" s="48">
        <v>3</v>
      </c>
      <c r="M59">
        <f t="shared" si="16"/>
        <v>0</v>
      </c>
      <c r="N59" s="43">
        <f t="shared" si="16"/>
        <v>0</v>
      </c>
      <c r="O59" s="44">
        <v>3</v>
      </c>
    </row>
    <row r="60" spans="1:15">
      <c r="A60" t="s">
        <v>23</v>
      </c>
      <c r="G60" s="67">
        <f>N47</f>
        <v>0</v>
      </c>
      <c r="H60" s="67"/>
      <c r="I60" s="48">
        <v>6</v>
      </c>
      <c r="M60">
        <f t="shared" si="16"/>
        <v>0</v>
      </c>
      <c r="N60" s="43">
        <f t="shared" si="16"/>
        <v>0</v>
      </c>
      <c r="O60" s="44">
        <v>6</v>
      </c>
    </row>
  </sheetData>
  <autoFilter ref="A4:O47"/>
  <mergeCells count="16">
    <mergeCell ref="G60:H60"/>
    <mergeCell ref="C53:D53"/>
    <mergeCell ref="G54:H54"/>
    <mergeCell ref="M53:O53"/>
    <mergeCell ref="G55:H55"/>
    <mergeCell ref="G56:H56"/>
    <mergeCell ref="G57:H57"/>
    <mergeCell ref="G58:H58"/>
    <mergeCell ref="G59:H59"/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I17:K23 J15:K15 E17:G23 E26:G47 I26:K47 J24:K25 E6:G14 I6:K14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I15 E15:G15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E24:G25 I24:I25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E16:G16 I16:K1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7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uzivatel</cp:lastModifiedBy>
  <dcterms:created xsi:type="dcterms:W3CDTF">2017-01-22T21:04:49Z</dcterms:created>
  <dcterms:modified xsi:type="dcterms:W3CDTF">2017-10-21T21:23:00Z</dcterms:modified>
</cp:coreProperties>
</file>